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425" windowHeight="10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Лист1!$A$12:$L$52</definedName>
    <definedName name="_xlnm.Print_Area" localSheetId="0">Лист1!$A$1:$K$56</definedName>
  </definedNames>
  <calcPr calcId="145621"/>
</workbook>
</file>

<file path=xl/calcChain.xml><?xml version="1.0" encoding="utf-8"?>
<calcChain xmlns="http://schemas.openxmlformats.org/spreadsheetml/2006/main">
  <c r="F38" i="1" l="1"/>
  <c r="G14" i="1"/>
  <c r="H14" i="1"/>
  <c r="I14" i="1"/>
  <c r="J14" i="1"/>
  <c r="F15" i="1"/>
  <c r="G15" i="1"/>
  <c r="G23" i="1"/>
  <c r="I15" i="1"/>
  <c r="J15" i="1"/>
  <c r="F16" i="1"/>
  <c r="F24" i="1"/>
  <c r="G16" i="1"/>
  <c r="H16" i="1"/>
  <c r="I16" i="1"/>
  <c r="J16" i="1"/>
  <c r="J24" i="1"/>
  <c r="E14" i="1"/>
  <c r="E22" i="1"/>
  <c r="E15" i="1"/>
  <c r="E16" i="1"/>
  <c r="E24" i="1"/>
  <c r="I34" i="1"/>
  <c r="J34" i="1"/>
  <c r="F35" i="1"/>
  <c r="G35" i="1"/>
  <c r="I35" i="1"/>
  <c r="J35" i="1"/>
  <c r="F36" i="1"/>
  <c r="G36" i="1"/>
  <c r="H36" i="1"/>
  <c r="I36" i="1"/>
  <c r="J36" i="1"/>
  <c r="E36" i="1"/>
  <c r="E34" i="1"/>
  <c r="E35" i="1"/>
  <c r="I22" i="1"/>
  <c r="J22" i="1"/>
  <c r="F23" i="1"/>
  <c r="I23" i="1"/>
  <c r="J23" i="1"/>
  <c r="E23" i="1"/>
  <c r="G41" i="1"/>
  <c r="H41" i="1"/>
  <c r="F41" i="1"/>
  <c r="F37" i="1"/>
  <c r="H26" i="1"/>
  <c r="H34" i="1"/>
  <c r="H25" i="1"/>
  <c r="H33" i="1"/>
  <c r="G26" i="1"/>
  <c r="G34" i="1"/>
  <c r="F26" i="1"/>
  <c r="F25" i="1"/>
  <c r="F49" i="1"/>
  <c r="F45" i="1"/>
  <c r="K45" i="1"/>
  <c r="G45" i="1"/>
  <c r="H45" i="1"/>
  <c r="I45" i="1"/>
  <c r="J45" i="1"/>
  <c r="K29" i="1"/>
  <c r="K19" i="1"/>
  <c r="H24" i="1"/>
  <c r="I24" i="1"/>
  <c r="F18" i="1"/>
  <c r="G18" i="1"/>
  <c r="E20" i="1"/>
  <c r="K20" i="1"/>
  <c r="G20" i="1"/>
  <c r="K43" i="1"/>
  <c r="H27" i="1"/>
  <c r="H15" i="1"/>
  <c r="H23" i="1"/>
  <c r="K31" i="1"/>
  <c r="K39" i="1"/>
  <c r="K38" i="1"/>
  <c r="K47" i="1"/>
  <c r="K28" i="1"/>
  <c r="K16" i="1"/>
  <c r="K24" i="1"/>
  <c r="K52" i="1"/>
  <c r="K51" i="1"/>
  <c r="K50" i="1"/>
  <c r="J49" i="1"/>
  <c r="I49" i="1"/>
  <c r="K49" i="1"/>
  <c r="H49" i="1"/>
  <c r="G49" i="1"/>
  <c r="K48" i="1"/>
  <c r="E37" i="1"/>
  <c r="K37" i="1"/>
  <c r="K46" i="1"/>
  <c r="E45" i="1"/>
  <c r="E25" i="1"/>
  <c r="E13" i="1"/>
  <c r="E21" i="1"/>
  <c r="E33" i="1"/>
  <c r="K40" i="1"/>
  <c r="J37" i="1"/>
  <c r="I37" i="1"/>
  <c r="I13" i="1"/>
  <c r="I21" i="1"/>
  <c r="H37" i="1"/>
  <c r="G37" i="1"/>
  <c r="K32" i="1"/>
  <c r="J25" i="1"/>
  <c r="J13" i="1"/>
  <c r="J21" i="1"/>
  <c r="J33" i="1"/>
  <c r="I25" i="1"/>
  <c r="I33" i="1"/>
  <c r="I41" i="1"/>
  <c r="J41" i="1"/>
  <c r="E41" i="1"/>
  <c r="K44" i="1"/>
  <c r="K42" i="1"/>
  <c r="K36" i="1"/>
  <c r="K18" i="1"/>
  <c r="G24" i="1"/>
  <c r="K41" i="1"/>
  <c r="H22" i="1"/>
  <c r="K26" i="1"/>
  <c r="K14" i="1"/>
  <c r="K22" i="1"/>
  <c r="G25" i="1"/>
  <c r="G13" i="1"/>
  <c r="G21" i="1"/>
  <c r="G33" i="1"/>
  <c r="G22" i="1"/>
  <c r="F17" i="1"/>
  <c r="K17" i="1"/>
  <c r="K30" i="1"/>
  <c r="F13" i="1"/>
  <c r="F21" i="1"/>
  <c r="F33" i="1"/>
  <c r="H35" i="1"/>
  <c r="H13" i="1"/>
  <c r="H21" i="1"/>
  <c r="F34" i="1"/>
  <c r="F14" i="1"/>
  <c r="F22" i="1"/>
  <c r="K25" i="1"/>
  <c r="K34" i="1"/>
  <c r="K27" i="1"/>
  <c r="K33" i="1"/>
  <c r="K13" i="1"/>
  <c r="K21" i="1"/>
  <c r="K15" i="1"/>
  <c r="K23" i="1"/>
  <c r="K35" i="1"/>
</calcChain>
</file>

<file path=xl/sharedStrings.xml><?xml version="1.0" encoding="utf-8"?>
<sst xmlns="http://schemas.openxmlformats.org/spreadsheetml/2006/main" count="82" uniqueCount="38">
  <si>
    <t>Наименование муниципальной программы, структурного элемента муниципальной программы</t>
  </si>
  <si>
    <r>
      <t>Ответственный исполнитель, соисполнитель, участник муниципальной программы</t>
    </r>
    <r>
      <rPr>
        <vertAlign val="superscript"/>
        <sz val="12"/>
        <color indexed="8"/>
        <rFont val="Times New Roman"/>
        <family val="1"/>
        <charset val="204"/>
      </rPr>
      <t>1</t>
    </r>
  </si>
  <si>
    <r>
      <t>Источник финанси-рования</t>
    </r>
    <r>
      <rPr>
        <vertAlign val="superscript"/>
        <sz val="12"/>
        <color indexed="8"/>
        <rFont val="Times New Roman"/>
        <family val="1"/>
        <charset val="204"/>
      </rPr>
      <t>2</t>
    </r>
  </si>
  <si>
    <t>Финансовые затраты, тыс. руб.</t>
  </si>
  <si>
    <t>Всего</t>
  </si>
  <si>
    <t>МБТ</t>
  </si>
  <si>
    <t>МБ</t>
  </si>
  <si>
    <t>ВБ</t>
  </si>
  <si>
    <t>Итого</t>
  </si>
  <si>
    <t>№ п/п</t>
  </si>
  <si>
    <t>2025 год</t>
  </si>
  <si>
    <t>2026 год</t>
  </si>
  <si>
    <t>2027 год</t>
  </si>
  <si>
    <t>2028 год</t>
  </si>
  <si>
    <t>2029 год</t>
  </si>
  <si>
    <t>2030 год</t>
  </si>
  <si>
    <t xml:space="preserve">Финансовое обеспечение муниципальной программы 
 </t>
  </si>
  <si>
    <t>Используемые сокращения:</t>
  </si>
  <si>
    <t>ДСБСТ</t>
  </si>
  <si>
    <t xml:space="preserve">Муниципальная программа «Формирование современной городской среды на территории городского округа города Вологды»
</t>
  </si>
  <si>
    <t>Региональный проект «Благоустройство территорий»</t>
  </si>
  <si>
    <t>Комплекс процессных мероприятий «Благоустройство дворовых территорий»</t>
  </si>
  <si>
    <t>Комплекс процессных мероприятий «Благоустройство муниципальных территорий общего пользования»</t>
  </si>
  <si>
    <t>ДСБСТ - Департамент строительства, благоустройства и содержания территорий Администрации города Вологды.</t>
  </si>
  <si>
    <t>».</t>
  </si>
  <si>
    <t>Региональный проект «Формирование комфортной городской среды (Вологодская область)»</t>
  </si>
  <si>
    <t>УКИН -Управление культуры и историко-культурного наследия Администрации города Вологды.</t>
  </si>
  <si>
    <t>УКИН</t>
  </si>
  <si>
    <t>Комплекс процессных мероприятий «Обустройство детских, спортивных, научных площадок»</t>
  </si>
  <si>
    <t>к постановлению Администрации 
города Вологды</t>
  </si>
  <si>
    <t>1.</t>
  </si>
  <si>
    <t>Приложение № 2</t>
  </si>
  <si>
    <t xml:space="preserve">«Приложение № 3 
к муниципальной программе
«Формирование современной
городской среды на территории 
городского округа города Вологды»
</t>
  </si>
  <si>
    <t>2.</t>
  </si>
  <si>
    <t>3.</t>
  </si>
  <si>
    <t>4.</t>
  </si>
  <si>
    <t>5.</t>
  </si>
  <si>
    <t>от 05.08.2026 № 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</si>
</sst>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/>
    <xf numFmtId="0" fontId="6" fillId="0" borderId="0" xfId="0" applyFont="1" applyFill="1" applyAlignment="1">
      <alignment horizontal="right"/>
    </xf>
    <xf numFmtId="49" fontId="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164" fontId="0" fillId="0" borderId="0" xfId="0" applyNumberFormat="1" applyFill="1"/>
    <xf numFmtId="0" fontId="0" fillId="0" borderId="2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right" vertical="top" wrapText="1"/>
    </xf>
    <xf numFmtId="0" fontId="9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6"/>
  <sheetViews>
    <sheetView tabSelected="1" view="pageBreakPreview" topLeftCell="D1" zoomScale="120" zoomScaleNormal="100" zoomScaleSheetLayoutView="120" workbookViewId="0">
      <selection activeCell="H6" sqref="H6:K6"/>
    </sheetView>
  </sheetViews>
  <sheetFormatPr defaultColWidth="9.140625" defaultRowHeight="15" x14ac:dyDescent="0.25"/>
  <cols>
    <col min="1" max="1" width="5.7109375" style="3" customWidth="1"/>
    <col min="2" max="2" width="33" style="3" customWidth="1"/>
    <col min="3" max="3" width="24.7109375" style="3" customWidth="1"/>
    <col min="4" max="4" width="7.28515625" style="3" customWidth="1"/>
    <col min="5" max="10" width="12.5703125" style="3" customWidth="1"/>
    <col min="11" max="11" width="15" style="3" customWidth="1"/>
    <col min="12" max="12" width="21.140625" style="3" hidden="1" customWidth="1"/>
    <col min="13" max="13" width="9.140625" style="3"/>
    <col min="14" max="14" width="10.42578125" style="3" bestFit="1" customWidth="1"/>
    <col min="15" max="16384" width="9.140625" style="3"/>
  </cols>
  <sheetData>
    <row r="2" spans="1:12" ht="16.5" customHeight="1" x14ac:dyDescent="0.25">
      <c r="H2" s="34" t="s">
        <v>31</v>
      </c>
      <c r="I2" s="34"/>
      <c r="J2" s="34"/>
      <c r="K2" s="34"/>
    </row>
    <row r="3" spans="1:12" ht="34.5" customHeight="1" x14ac:dyDescent="0.25">
      <c r="H3" s="34" t="s">
        <v>29</v>
      </c>
      <c r="I3" s="34"/>
      <c r="J3" s="34"/>
      <c r="K3" s="34"/>
    </row>
    <row r="4" spans="1:12" ht="16.5" customHeight="1" x14ac:dyDescent="0.25">
      <c r="H4" s="34" t="s">
        <v>37</v>
      </c>
      <c r="I4" s="34"/>
      <c r="J4" s="34"/>
      <c r="K4" s="34"/>
    </row>
    <row r="5" spans="1:12" ht="15.75" x14ac:dyDescent="0.25">
      <c r="H5" s="5"/>
      <c r="I5" s="5"/>
      <c r="J5" s="5"/>
      <c r="K5" s="5"/>
    </row>
    <row r="6" spans="1:12" ht="97.5" customHeight="1" x14ac:dyDescent="0.25">
      <c r="H6" s="34" t="s">
        <v>32</v>
      </c>
      <c r="I6" s="34"/>
      <c r="J6" s="34"/>
      <c r="K6" s="34"/>
    </row>
    <row r="7" spans="1:12" ht="16.5" customHeight="1" x14ac:dyDescent="0.25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ht="52.5" customHeight="1" x14ac:dyDescent="0.25">
      <c r="A8" s="28" t="s">
        <v>9</v>
      </c>
      <c r="B8" s="31" t="s">
        <v>0</v>
      </c>
      <c r="C8" s="31" t="s">
        <v>1</v>
      </c>
      <c r="D8" s="31" t="s">
        <v>2</v>
      </c>
      <c r="E8" s="31" t="s">
        <v>3</v>
      </c>
      <c r="F8" s="31"/>
      <c r="G8" s="31"/>
      <c r="H8" s="31"/>
      <c r="I8" s="31"/>
      <c r="J8" s="31"/>
      <c r="K8" s="31"/>
      <c r="L8" s="29"/>
    </row>
    <row r="9" spans="1:12" ht="15.75" customHeight="1" x14ac:dyDescent="0.25">
      <c r="A9" s="24"/>
      <c r="B9" s="31"/>
      <c r="C9" s="31"/>
      <c r="D9" s="31"/>
      <c r="E9" s="31"/>
      <c r="F9" s="31"/>
      <c r="G9" s="31"/>
      <c r="H9" s="31"/>
      <c r="I9" s="31"/>
      <c r="J9" s="31"/>
      <c r="K9" s="31"/>
      <c r="L9" s="30"/>
    </row>
    <row r="10" spans="1:12" x14ac:dyDescent="0.25">
      <c r="A10" s="24"/>
      <c r="B10" s="31"/>
      <c r="C10" s="31"/>
      <c r="D10" s="31"/>
      <c r="E10" s="31" t="s">
        <v>10</v>
      </c>
      <c r="F10" s="31" t="s">
        <v>11</v>
      </c>
      <c r="G10" s="31" t="s">
        <v>12</v>
      </c>
      <c r="H10" s="31" t="s">
        <v>13</v>
      </c>
      <c r="I10" s="31" t="s">
        <v>14</v>
      </c>
      <c r="J10" s="31" t="s">
        <v>15</v>
      </c>
      <c r="K10" s="31" t="s">
        <v>4</v>
      </c>
      <c r="L10" s="4"/>
    </row>
    <row r="11" spans="1:12" ht="15.75" customHeight="1" x14ac:dyDescent="0.25">
      <c r="A11" s="25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4"/>
    </row>
    <row r="12" spans="1:12" ht="13.5" customHeight="1" x14ac:dyDescent="0.25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4"/>
    </row>
    <row r="13" spans="1:12" ht="17.25" customHeight="1" x14ac:dyDescent="0.25">
      <c r="A13" s="24"/>
      <c r="B13" s="22" t="s">
        <v>19</v>
      </c>
      <c r="C13" s="28" t="s">
        <v>18</v>
      </c>
      <c r="D13" s="16" t="s">
        <v>4</v>
      </c>
      <c r="E13" s="2">
        <f>E25+E37+E45+E41+E49</f>
        <v>2300485.3000000003</v>
      </c>
      <c r="F13" s="2">
        <f t="shared" ref="F13:K13" si="0">F25+F37+F45+F41+F49</f>
        <v>2985901.39</v>
      </c>
      <c r="G13" s="2">
        <f t="shared" si="0"/>
        <v>719363.11</v>
      </c>
      <c r="H13" s="2">
        <f t="shared" si="0"/>
        <v>303203.92</v>
      </c>
      <c r="I13" s="2">
        <f t="shared" si="0"/>
        <v>200000</v>
      </c>
      <c r="J13" s="2">
        <f t="shared" si="0"/>
        <v>200000</v>
      </c>
      <c r="K13" s="2">
        <f t="shared" si="0"/>
        <v>6708953.7199999997</v>
      </c>
      <c r="L13" s="4"/>
    </row>
    <row r="14" spans="1:12" ht="17.25" customHeight="1" x14ac:dyDescent="0.25">
      <c r="A14" s="24"/>
      <c r="B14" s="22"/>
      <c r="C14" s="24"/>
      <c r="D14" s="16" t="s">
        <v>5</v>
      </c>
      <c r="E14" s="2">
        <f t="shared" ref="E14:K16" si="1">E26+E38+E46+E42+E50</f>
        <v>1929633.5</v>
      </c>
      <c r="F14" s="2">
        <f t="shared" si="1"/>
        <v>2207182.29</v>
      </c>
      <c r="G14" s="2">
        <f t="shared" si="1"/>
        <v>421370.41</v>
      </c>
      <c r="H14" s="2">
        <f t="shared" si="1"/>
        <v>242563.12</v>
      </c>
      <c r="I14" s="2">
        <f t="shared" si="1"/>
        <v>0</v>
      </c>
      <c r="J14" s="2">
        <f t="shared" si="1"/>
        <v>0</v>
      </c>
      <c r="K14" s="2">
        <f t="shared" si="1"/>
        <v>4800749.32</v>
      </c>
      <c r="L14" s="4"/>
    </row>
    <row r="15" spans="1:12" ht="17.25" customHeight="1" x14ac:dyDescent="0.25">
      <c r="A15" s="24"/>
      <c r="B15" s="22"/>
      <c r="C15" s="24"/>
      <c r="D15" s="16" t="s">
        <v>6</v>
      </c>
      <c r="E15" s="2">
        <f t="shared" si="1"/>
        <v>370851.8</v>
      </c>
      <c r="F15" s="2">
        <f t="shared" si="1"/>
        <v>778719.1</v>
      </c>
      <c r="G15" s="2">
        <f t="shared" si="1"/>
        <v>297992.7</v>
      </c>
      <c r="H15" s="2">
        <f t="shared" si="1"/>
        <v>60640.800000000003</v>
      </c>
      <c r="I15" s="2">
        <f t="shared" si="1"/>
        <v>200000</v>
      </c>
      <c r="J15" s="2">
        <f t="shared" si="1"/>
        <v>200000</v>
      </c>
      <c r="K15" s="2">
        <f t="shared" si="1"/>
        <v>1908204.4</v>
      </c>
      <c r="L15" s="4"/>
    </row>
    <row r="16" spans="1:12" ht="17.25" customHeight="1" x14ac:dyDescent="0.25">
      <c r="A16" s="24"/>
      <c r="B16" s="22"/>
      <c r="C16" s="25"/>
      <c r="D16" s="16" t="s">
        <v>7</v>
      </c>
      <c r="E16" s="2">
        <f t="shared" si="1"/>
        <v>0</v>
      </c>
      <c r="F16" s="2">
        <f t="shared" si="1"/>
        <v>0</v>
      </c>
      <c r="G16" s="2">
        <f t="shared" si="1"/>
        <v>0</v>
      </c>
      <c r="H16" s="2">
        <f t="shared" si="1"/>
        <v>0</v>
      </c>
      <c r="I16" s="2">
        <f t="shared" si="1"/>
        <v>0</v>
      </c>
      <c r="J16" s="2">
        <f t="shared" si="1"/>
        <v>0</v>
      </c>
      <c r="K16" s="2">
        <f t="shared" si="1"/>
        <v>0</v>
      </c>
      <c r="L16" s="4"/>
    </row>
    <row r="17" spans="1:12" ht="17.25" customHeight="1" x14ac:dyDescent="0.25">
      <c r="A17" s="24"/>
      <c r="B17" s="22"/>
      <c r="C17" s="28" t="s">
        <v>27</v>
      </c>
      <c r="D17" s="16" t="s">
        <v>4</v>
      </c>
      <c r="E17" s="2">
        <v>0</v>
      </c>
      <c r="F17" s="2">
        <f>F20+F19+F18</f>
        <v>138478.30000000002</v>
      </c>
      <c r="G17" s="2">
        <v>0</v>
      </c>
      <c r="H17" s="2">
        <v>0</v>
      </c>
      <c r="I17" s="2">
        <v>0</v>
      </c>
      <c r="J17" s="2">
        <v>0</v>
      </c>
      <c r="K17" s="2">
        <f>SUM(E17:J17)</f>
        <v>138478.30000000002</v>
      </c>
      <c r="L17" s="4"/>
    </row>
    <row r="18" spans="1:12" ht="17.25" customHeight="1" x14ac:dyDescent="0.25">
      <c r="A18" s="24"/>
      <c r="B18" s="22"/>
      <c r="C18" s="24"/>
      <c r="D18" s="16" t="s">
        <v>5</v>
      </c>
      <c r="E18" s="2">
        <v>0</v>
      </c>
      <c r="F18" s="2">
        <f>98596.5+12186.1</f>
        <v>110782.6</v>
      </c>
      <c r="G18" s="2">
        <f>G38+G42+G50+G46</f>
        <v>0</v>
      </c>
      <c r="H18" s="2">
        <v>0</v>
      </c>
      <c r="I18" s="2">
        <v>0</v>
      </c>
      <c r="J18" s="2">
        <v>0</v>
      </c>
      <c r="K18" s="2">
        <f>SUM(E18:J18)</f>
        <v>110782.6</v>
      </c>
      <c r="L18" s="4"/>
    </row>
    <row r="19" spans="1:12" ht="17.25" customHeight="1" x14ac:dyDescent="0.25">
      <c r="A19" s="24"/>
      <c r="B19" s="22"/>
      <c r="C19" s="24"/>
      <c r="D19" s="16" t="s">
        <v>6</v>
      </c>
      <c r="E19" s="2">
        <v>0</v>
      </c>
      <c r="F19" s="2">
        <v>27695.7</v>
      </c>
      <c r="G19" s="2">
        <v>0</v>
      </c>
      <c r="H19" s="2">
        <v>0</v>
      </c>
      <c r="I19" s="2">
        <v>0</v>
      </c>
      <c r="J19" s="2">
        <v>0</v>
      </c>
      <c r="K19" s="2">
        <f>SUM(E19:J19)</f>
        <v>27695.7</v>
      </c>
      <c r="L19" s="4"/>
    </row>
    <row r="20" spans="1:12" ht="17.25" customHeight="1" x14ac:dyDescent="0.25">
      <c r="A20" s="24"/>
      <c r="B20" s="22"/>
      <c r="C20" s="25"/>
      <c r="D20" s="16" t="s">
        <v>7</v>
      </c>
      <c r="E20" s="2">
        <f>E40+E44+E52+E48</f>
        <v>0</v>
      </c>
      <c r="F20" s="2">
        <v>0</v>
      </c>
      <c r="G20" s="2">
        <f>G40+G44+G52+G48</f>
        <v>0</v>
      </c>
      <c r="H20" s="2">
        <v>0</v>
      </c>
      <c r="I20" s="2">
        <v>0</v>
      </c>
      <c r="J20" s="2">
        <v>0</v>
      </c>
      <c r="K20" s="2">
        <f>SUM(E20:J20)</f>
        <v>0</v>
      </c>
      <c r="L20" s="4"/>
    </row>
    <row r="21" spans="1:12" ht="17.25" customHeight="1" x14ac:dyDescent="0.25">
      <c r="A21" s="24"/>
      <c r="B21" s="22"/>
      <c r="C21" s="28" t="s">
        <v>8</v>
      </c>
      <c r="D21" s="16" t="s">
        <v>4</v>
      </c>
      <c r="E21" s="2">
        <f>E13+E17</f>
        <v>2300485.3000000003</v>
      </c>
      <c r="F21" s="2">
        <f t="shared" ref="F21:K21" si="2">F13+F17</f>
        <v>3124379.69</v>
      </c>
      <c r="G21" s="2">
        <f t="shared" si="2"/>
        <v>719363.11</v>
      </c>
      <c r="H21" s="2">
        <f t="shared" si="2"/>
        <v>303203.92</v>
      </c>
      <c r="I21" s="2">
        <f t="shared" si="2"/>
        <v>200000</v>
      </c>
      <c r="J21" s="2">
        <f t="shared" si="2"/>
        <v>200000</v>
      </c>
      <c r="K21" s="2">
        <f t="shared" si="2"/>
        <v>6847432.0199999996</v>
      </c>
      <c r="L21" s="4"/>
    </row>
    <row r="22" spans="1:12" ht="17.25" customHeight="1" x14ac:dyDescent="0.25">
      <c r="A22" s="24"/>
      <c r="B22" s="22"/>
      <c r="C22" s="24"/>
      <c r="D22" s="16" t="s">
        <v>5</v>
      </c>
      <c r="E22" s="2">
        <f t="shared" ref="E22:K24" si="3">E14+E18</f>
        <v>1929633.5</v>
      </c>
      <c r="F22" s="2">
        <f t="shared" si="3"/>
        <v>2317964.89</v>
      </c>
      <c r="G22" s="2">
        <f t="shared" si="3"/>
        <v>421370.41</v>
      </c>
      <c r="H22" s="2">
        <f t="shared" si="3"/>
        <v>242563.12</v>
      </c>
      <c r="I22" s="2">
        <f t="shared" si="3"/>
        <v>0</v>
      </c>
      <c r="J22" s="2">
        <f t="shared" si="3"/>
        <v>0</v>
      </c>
      <c r="K22" s="2">
        <f t="shared" si="3"/>
        <v>4911531.92</v>
      </c>
      <c r="L22" s="4"/>
    </row>
    <row r="23" spans="1:12" ht="17.25" customHeight="1" x14ac:dyDescent="0.25">
      <c r="A23" s="24"/>
      <c r="B23" s="22"/>
      <c r="C23" s="24"/>
      <c r="D23" s="16" t="s">
        <v>6</v>
      </c>
      <c r="E23" s="2">
        <f t="shared" si="3"/>
        <v>370851.8</v>
      </c>
      <c r="F23" s="2">
        <f t="shared" si="3"/>
        <v>806414.79999999993</v>
      </c>
      <c r="G23" s="2">
        <f t="shared" si="3"/>
        <v>297992.7</v>
      </c>
      <c r="H23" s="2">
        <f t="shared" si="3"/>
        <v>60640.800000000003</v>
      </c>
      <c r="I23" s="2">
        <f t="shared" si="3"/>
        <v>200000</v>
      </c>
      <c r="J23" s="2">
        <f t="shared" si="3"/>
        <v>200000</v>
      </c>
      <c r="K23" s="2">
        <f t="shared" si="3"/>
        <v>1935900.0999999999</v>
      </c>
      <c r="L23" s="4"/>
    </row>
    <row r="24" spans="1:12" ht="17.25" customHeight="1" x14ac:dyDescent="0.25">
      <c r="A24" s="25"/>
      <c r="B24" s="23"/>
      <c r="C24" s="25"/>
      <c r="D24" s="16" t="s">
        <v>7</v>
      </c>
      <c r="E24" s="2">
        <f t="shared" si="3"/>
        <v>0</v>
      </c>
      <c r="F24" s="2">
        <f t="shared" si="3"/>
        <v>0</v>
      </c>
      <c r="G24" s="2">
        <f t="shared" si="3"/>
        <v>0</v>
      </c>
      <c r="H24" s="2">
        <f t="shared" si="3"/>
        <v>0</v>
      </c>
      <c r="I24" s="2">
        <f t="shared" si="3"/>
        <v>0</v>
      </c>
      <c r="J24" s="2">
        <f t="shared" si="3"/>
        <v>0</v>
      </c>
      <c r="K24" s="2">
        <f t="shared" si="3"/>
        <v>0</v>
      </c>
      <c r="L24" s="4"/>
    </row>
    <row r="25" spans="1:12" ht="17.25" customHeight="1" x14ac:dyDescent="0.25">
      <c r="A25" s="24" t="s">
        <v>30</v>
      </c>
      <c r="B25" s="18" t="s">
        <v>25</v>
      </c>
      <c r="C25" s="28" t="s">
        <v>18</v>
      </c>
      <c r="D25" s="16" t="s">
        <v>4</v>
      </c>
      <c r="E25" s="2">
        <f>E26+E27+E32</f>
        <v>364970.7</v>
      </c>
      <c r="F25" s="2">
        <f>F26+F27+F28</f>
        <v>1849355.31</v>
      </c>
      <c r="G25" s="2">
        <f>G26+G27+G32</f>
        <v>582863.11</v>
      </c>
      <c r="H25" s="2">
        <f>H26+H27+H32</f>
        <v>303203.92</v>
      </c>
      <c r="I25" s="2">
        <f>I26+I27+I32</f>
        <v>200000</v>
      </c>
      <c r="J25" s="2">
        <f>J26+J27+J32</f>
        <v>200000</v>
      </c>
      <c r="K25" s="2">
        <f t="shared" ref="K25:K48" si="4">SUM(E25:J25)</f>
        <v>3500393.04</v>
      </c>
      <c r="L25" s="32"/>
    </row>
    <row r="26" spans="1:12" ht="17.25" customHeight="1" x14ac:dyDescent="0.25">
      <c r="A26" s="24"/>
      <c r="B26" s="19"/>
      <c r="C26" s="24"/>
      <c r="D26" s="16" t="s">
        <v>5</v>
      </c>
      <c r="E26" s="2">
        <v>263591.5</v>
      </c>
      <c r="F26" s="2">
        <f>1849355.31-F27</f>
        <v>1771860.01</v>
      </c>
      <c r="G26" s="2">
        <f>582863.11-G27</f>
        <v>421370.41</v>
      </c>
      <c r="H26" s="2">
        <f>303203.92-60640.8</f>
        <v>242563.12</v>
      </c>
      <c r="I26" s="2">
        <v>0</v>
      </c>
      <c r="J26" s="2">
        <v>0</v>
      </c>
      <c r="K26" s="2">
        <f t="shared" si="4"/>
        <v>2699385.04</v>
      </c>
      <c r="L26" s="32"/>
    </row>
    <row r="27" spans="1:12" ht="17.25" customHeight="1" x14ac:dyDescent="0.25">
      <c r="A27" s="24"/>
      <c r="B27" s="19"/>
      <c r="C27" s="24"/>
      <c r="D27" s="16" t="s">
        <v>6</v>
      </c>
      <c r="E27" s="2">
        <v>101379.2</v>
      </c>
      <c r="F27" s="2">
        <v>77495.3</v>
      </c>
      <c r="G27" s="2">
        <v>161492.70000000001</v>
      </c>
      <c r="H27" s="2">
        <f>33750+26890.8+0</f>
        <v>60640.800000000003</v>
      </c>
      <c r="I27" s="2">
        <v>200000</v>
      </c>
      <c r="J27" s="2">
        <v>200000</v>
      </c>
      <c r="K27" s="2">
        <f t="shared" si="4"/>
        <v>801008</v>
      </c>
      <c r="L27" s="32"/>
    </row>
    <row r="28" spans="1:12" ht="17.25" customHeight="1" x14ac:dyDescent="0.25">
      <c r="A28" s="24"/>
      <c r="B28" s="19"/>
      <c r="C28" s="25"/>
      <c r="D28" s="16" t="s">
        <v>7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f>SUM(E28:J28)</f>
        <v>0</v>
      </c>
      <c r="L28" s="32"/>
    </row>
    <row r="29" spans="1:12" ht="17.25" customHeight="1" x14ac:dyDescent="0.25">
      <c r="A29" s="24"/>
      <c r="B29" s="19"/>
      <c r="C29" s="28" t="s">
        <v>27</v>
      </c>
      <c r="D29" s="16" t="s">
        <v>4</v>
      </c>
      <c r="E29" s="2">
        <v>0</v>
      </c>
      <c r="F29" s="2">
        <v>138478.30000000002</v>
      </c>
      <c r="G29" s="2">
        <v>0</v>
      </c>
      <c r="H29" s="2">
        <v>0</v>
      </c>
      <c r="I29" s="2">
        <v>0</v>
      </c>
      <c r="J29" s="2">
        <v>0</v>
      </c>
      <c r="K29" s="2">
        <f>SUM(E29:J29)</f>
        <v>138478.30000000002</v>
      </c>
      <c r="L29" s="32"/>
    </row>
    <row r="30" spans="1:12" ht="17.25" customHeight="1" x14ac:dyDescent="0.25">
      <c r="A30" s="24"/>
      <c r="B30" s="19"/>
      <c r="C30" s="24"/>
      <c r="D30" s="16" t="s">
        <v>5</v>
      </c>
      <c r="E30" s="2">
        <v>0</v>
      </c>
      <c r="F30" s="2">
        <v>110782.6</v>
      </c>
      <c r="G30" s="2">
        <v>0</v>
      </c>
      <c r="H30" s="2">
        <v>0</v>
      </c>
      <c r="I30" s="2">
        <v>0</v>
      </c>
      <c r="J30" s="2">
        <v>0</v>
      </c>
      <c r="K30" s="2">
        <f>SUM(E30:J30)</f>
        <v>110782.6</v>
      </c>
      <c r="L30" s="32"/>
    </row>
    <row r="31" spans="1:12" ht="17.25" customHeight="1" x14ac:dyDescent="0.25">
      <c r="A31" s="24"/>
      <c r="B31" s="19"/>
      <c r="C31" s="24"/>
      <c r="D31" s="16" t="s">
        <v>6</v>
      </c>
      <c r="E31" s="2">
        <v>0</v>
      </c>
      <c r="F31" s="2">
        <v>27695.7</v>
      </c>
      <c r="G31" s="2">
        <v>0</v>
      </c>
      <c r="H31" s="2">
        <v>0</v>
      </c>
      <c r="I31" s="2">
        <v>0</v>
      </c>
      <c r="J31" s="2">
        <v>0</v>
      </c>
      <c r="K31" s="2">
        <f>SUM(E31:J31)</f>
        <v>27695.7</v>
      </c>
      <c r="L31" s="32"/>
    </row>
    <row r="32" spans="1:12" ht="17.25" customHeight="1" x14ac:dyDescent="0.25">
      <c r="A32" s="24"/>
      <c r="B32" s="19"/>
      <c r="C32" s="25"/>
      <c r="D32" s="16" t="s">
        <v>7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f t="shared" si="4"/>
        <v>0</v>
      </c>
      <c r="L32" s="32"/>
    </row>
    <row r="33" spans="1:14" ht="17.25" customHeight="1" x14ac:dyDescent="0.25">
      <c r="A33" s="24"/>
      <c r="B33" s="19"/>
      <c r="C33" s="28" t="s">
        <v>8</v>
      </c>
      <c r="D33" s="16" t="s">
        <v>4</v>
      </c>
      <c r="E33" s="2">
        <f>E25+E29</f>
        <v>364970.7</v>
      </c>
      <c r="F33" s="2">
        <f t="shared" ref="F33:K33" si="5">F25+F29</f>
        <v>1987833.61</v>
      </c>
      <c r="G33" s="2">
        <f t="shared" si="5"/>
        <v>582863.11</v>
      </c>
      <c r="H33" s="2">
        <f t="shared" si="5"/>
        <v>303203.92</v>
      </c>
      <c r="I33" s="2">
        <f t="shared" si="5"/>
        <v>200000</v>
      </c>
      <c r="J33" s="2">
        <f t="shared" si="5"/>
        <v>200000</v>
      </c>
      <c r="K33" s="2">
        <f t="shared" si="5"/>
        <v>3638871.34</v>
      </c>
      <c r="L33" s="15"/>
    </row>
    <row r="34" spans="1:14" ht="17.25" customHeight="1" x14ac:dyDescent="0.25">
      <c r="A34" s="24"/>
      <c r="B34" s="19"/>
      <c r="C34" s="24"/>
      <c r="D34" s="16" t="s">
        <v>5</v>
      </c>
      <c r="E34" s="2">
        <f t="shared" ref="E34:K35" si="6">E26+E30</f>
        <v>263591.5</v>
      </c>
      <c r="F34" s="2">
        <f t="shared" si="6"/>
        <v>1882642.61</v>
      </c>
      <c r="G34" s="2">
        <f t="shared" si="6"/>
        <v>421370.41</v>
      </c>
      <c r="H34" s="2">
        <f t="shared" si="6"/>
        <v>242563.12</v>
      </c>
      <c r="I34" s="2">
        <f t="shared" si="6"/>
        <v>0</v>
      </c>
      <c r="J34" s="2">
        <f t="shared" si="6"/>
        <v>0</v>
      </c>
      <c r="K34" s="2">
        <f t="shared" si="6"/>
        <v>2810167.64</v>
      </c>
      <c r="L34" s="15"/>
    </row>
    <row r="35" spans="1:14" ht="17.25" customHeight="1" x14ac:dyDescent="0.25">
      <c r="A35" s="24"/>
      <c r="B35" s="19"/>
      <c r="C35" s="24"/>
      <c r="D35" s="16" t="s">
        <v>6</v>
      </c>
      <c r="E35" s="2">
        <f t="shared" si="6"/>
        <v>101379.2</v>
      </c>
      <c r="F35" s="2">
        <f t="shared" si="6"/>
        <v>105191</v>
      </c>
      <c r="G35" s="2">
        <f t="shared" si="6"/>
        <v>161492.70000000001</v>
      </c>
      <c r="H35" s="2">
        <f t="shared" si="6"/>
        <v>60640.800000000003</v>
      </c>
      <c r="I35" s="2">
        <f t="shared" si="6"/>
        <v>200000</v>
      </c>
      <c r="J35" s="2">
        <f t="shared" si="6"/>
        <v>200000</v>
      </c>
      <c r="K35" s="2">
        <f t="shared" si="6"/>
        <v>828703.7</v>
      </c>
      <c r="L35" s="15"/>
    </row>
    <row r="36" spans="1:14" ht="17.25" customHeight="1" x14ac:dyDescent="0.25">
      <c r="A36" s="25"/>
      <c r="B36" s="20"/>
      <c r="C36" s="25"/>
      <c r="D36" s="16" t="s">
        <v>7</v>
      </c>
      <c r="E36" s="2">
        <f>E28+E32</f>
        <v>0</v>
      </c>
      <c r="F36" s="2">
        <f t="shared" ref="F36:K36" si="7">F28+F32</f>
        <v>0</v>
      </c>
      <c r="G36" s="2">
        <f t="shared" si="7"/>
        <v>0</v>
      </c>
      <c r="H36" s="2">
        <f t="shared" si="7"/>
        <v>0</v>
      </c>
      <c r="I36" s="2">
        <f t="shared" si="7"/>
        <v>0</v>
      </c>
      <c r="J36" s="2">
        <f t="shared" si="7"/>
        <v>0</v>
      </c>
      <c r="K36" s="2">
        <f t="shared" si="7"/>
        <v>0</v>
      </c>
      <c r="L36" s="15"/>
    </row>
    <row r="37" spans="1:14" ht="17.25" customHeight="1" x14ac:dyDescent="0.25">
      <c r="A37" s="17" t="s">
        <v>33</v>
      </c>
      <c r="B37" s="18" t="s">
        <v>20</v>
      </c>
      <c r="C37" s="21" t="s">
        <v>18</v>
      </c>
      <c r="D37" s="16" t="s">
        <v>4</v>
      </c>
      <c r="E37" s="2">
        <f t="shared" ref="E37:J37" si="8">E38+E39+E40</f>
        <v>1910615.9</v>
      </c>
      <c r="F37" s="2">
        <f t="shared" si="8"/>
        <v>858859.68</v>
      </c>
      <c r="G37" s="2">
        <f t="shared" si="8"/>
        <v>0</v>
      </c>
      <c r="H37" s="2">
        <f t="shared" si="8"/>
        <v>0</v>
      </c>
      <c r="I37" s="2">
        <f t="shared" si="8"/>
        <v>0</v>
      </c>
      <c r="J37" s="2">
        <f t="shared" si="8"/>
        <v>0</v>
      </c>
      <c r="K37" s="2">
        <f t="shared" si="4"/>
        <v>2769475.58</v>
      </c>
      <c r="L37" s="26"/>
    </row>
    <row r="38" spans="1:14" ht="17.25" customHeight="1" x14ac:dyDescent="0.25">
      <c r="A38" s="17"/>
      <c r="B38" s="19"/>
      <c r="C38" s="21"/>
      <c r="D38" s="16" t="s">
        <v>5</v>
      </c>
      <c r="E38" s="2">
        <v>1666042</v>
      </c>
      <c r="F38" s="2">
        <f>858859.68-F39</f>
        <v>435322.28</v>
      </c>
      <c r="G38" s="2">
        <v>0</v>
      </c>
      <c r="H38" s="2">
        <v>0</v>
      </c>
      <c r="I38" s="2">
        <v>0</v>
      </c>
      <c r="J38" s="2">
        <v>0</v>
      </c>
      <c r="K38" s="2">
        <f t="shared" si="4"/>
        <v>2101364.2800000003</v>
      </c>
      <c r="L38" s="27"/>
    </row>
    <row r="39" spans="1:14" ht="17.25" customHeight="1" x14ac:dyDescent="0.25">
      <c r="A39" s="17"/>
      <c r="B39" s="19"/>
      <c r="C39" s="21"/>
      <c r="D39" s="16" t="s">
        <v>6</v>
      </c>
      <c r="E39" s="2">
        <v>244573.9</v>
      </c>
      <c r="F39" s="2">
        <v>423537.4</v>
      </c>
      <c r="G39" s="2">
        <v>0</v>
      </c>
      <c r="H39" s="2">
        <v>0</v>
      </c>
      <c r="I39" s="2">
        <v>0</v>
      </c>
      <c r="J39" s="2">
        <v>0</v>
      </c>
      <c r="K39" s="2">
        <f t="shared" si="4"/>
        <v>668111.30000000005</v>
      </c>
      <c r="L39" s="27"/>
    </row>
    <row r="40" spans="1:14" ht="17.25" customHeight="1" x14ac:dyDescent="0.25">
      <c r="A40" s="17"/>
      <c r="B40" s="20"/>
      <c r="C40" s="21"/>
      <c r="D40" s="16" t="s">
        <v>7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f t="shared" si="4"/>
        <v>0</v>
      </c>
      <c r="L40" s="27"/>
    </row>
    <row r="41" spans="1:14" ht="17.25" customHeight="1" x14ac:dyDescent="0.25">
      <c r="A41" s="31" t="s">
        <v>34</v>
      </c>
      <c r="B41" s="33" t="s">
        <v>21</v>
      </c>
      <c r="C41" s="31" t="s">
        <v>18</v>
      </c>
      <c r="D41" s="16" t="s">
        <v>4</v>
      </c>
      <c r="E41" s="2">
        <f t="shared" ref="E41:J41" si="9">E42+E43+E44</f>
        <v>2360</v>
      </c>
      <c r="F41" s="2">
        <f>F42+F43+F44</f>
        <v>71328</v>
      </c>
      <c r="G41" s="2">
        <f>G42+G43+G44</f>
        <v>34000</v>
      </c>
      <c r="H41" s="2">
        <f>H42+H43+H44</f>
        <v>0</v>
      </c>
      <c r="I41" s="2">
        <f t="shared" si="9"/>
        <v>0</v>
      </c>
      <c r="J41" s="2">
        <f t="shared" si="9"/>
        <v>0</v>
      </c>
      <c r="K41" s="2">
        <f t="shared" si="4"/>
        <v>107688</v>
      </c>
      <c r="L41" s="29"/>
    </row>
    <row r="42" spans="1:14" ht="17.25" customHeight="1" x14ac:dyDescent="0.25">
      <c r="A42" s="31"/>
      <c r="B42" s="33"/>
      <c r="C42" s="31"/>
      <c r="D42" s="16" t="s">
        <v>5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f t="shared" si="4"/>
        <v>0</v>
      </c>
      <c r="L42" s="32"/>
    </row>
    <row r="43" spans="1:14" ht="17.25" customHeight="1" x14ac:dyDescent="0.25">
      <c r="A43" s="31"/>
      <c r="B43" s="33"/>
      <c r="C43" s="31"/>
      <c r="D43" s="16" t="s">
        <v>6</v>
      </c>
      <c r="E43" s="2">
        <v>2360</v>
      </c>
      <c r="F43" s="2">
        <v>71328</v>
      </c>
      <c r="G43" s="2">
        <v>34000</v>
      </c>
      <c r="H43" s="2">
        <v>0</v>
      </c>
      <c r="I43" s="2">
        <v>0</v>
      </c>
      <c r="J43" s="2">
        <v>0</v>
      </c>
      <c r="K43" s="2">
        <f t="shared" si="4"/>
        <v>107688</v>
      </c>
      <c r="L43" s="32"/>
    </row>
    <row r="44" spans="1:14" ht="17.25" customHeight="1" x14ac:dyDescent="0.25">
      <c r="A44" s="31"/>
      <c r="B44" s="33"/>
      <c r="C44" s="31"/>
      <c r="D44" s="16" t="s">
        <v>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f t="shared" si="4"/>
        <v>0</v>
      </c>
      <c r="L44" s="30"/>
    </row>
    <row r="45" spans="1:14" ht="17.25" customHeight="1" x14ac:dyDescent="0.25">
      <c r="A45" s="17" t="s">
        <v>35</v>
      </c>
      <c r="B45" s="18" t="s">
        <v>22</v>
      </c>
      <c r="C45" s="21" t="s">
        <v>18</v>
      </c>
      <c r="D45" s="16" t="s">
        <v>4</v>
      </c>
      <c r="E45" s="2">
        <f t="shared" ref="E45:J45" si="10">E46+E47+E48</f>
        <v>22538.7</v>
      </c>
      <c r="F45" s="2">
        <f t="shared" si="10"/>
        <v>141179.9</v>
      </c>
      <c r="G45" s="2">
        <f t="shared" si="10"/>
        <v>102500</v>
      </c>
      <c r="H45" s="2">
        <f t="shared" si="10"/>
        <v>0</v>
      </c>
      <c r="I45" s="2">
        <f t="shared" si="10"/>
        <v>0</v>
      </c>
      <c r="J45" s="2">
        <f t="shared" si="10"/>
        <v>0</v>
      </c>
      <c r="K45" s="2">
        <f>SUM(E45:J45)</f>
        <v>266218.59999999998</v>
      </c>
      <c r="L45" s="26"/>
    </row>
    <row r="46" spans="1:14" ht="17.25" customHeight="1" x14ac:dyDescent="0.25">
      <c r="A46" s="17"/>
      <c r="B46" s="19"/>
      <c r="C46" s="21"/>
      <c r="D46" s="16" t="s">
        <v>5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f t="shared" si="4"/>
        <v>0</v>
      </c>
      <c r="L46" s="27"/>
    </row>
    <row r="47" spans="1:14" ht="17.25" customHeight="1" x14ac:dyDescent="0.25">
      <c r="A47" s="17"/>
      <c r="B47" s="19"/>
      <c r="C47" s="21"/>
      <c r="D47" s="16" t="s">
        <v>6</v>
      </c>
      <c r="E47" s="2">
        <v>22538.7</v>
      </c>
      <c r="F47" s="2">
        <v>141179.9</v>
      </c>
      <c r="G47" s="2">
        <v>102500</v>
      </c>
      <c r="H47" s="2">
        <v>0</v>
      </c>
      <c r="I47" s="2">
        <v>0</v>
      </c>
      <c r="J47" s="2">
        <v>0</v>
      </c>
      <c r="K47" s="2">
        <f>SUM(E47:J47)</f>
        <v>266218.59999999998</v>
      </c>
      <c r="L47" s="27"/>
    </row>
    <row r="48" spans="1:14" ht="17.25" customHeight="1" x14ac:dyDescent="0.25">
      <c r="A48" s="17"/>
      <c r="B48" s="20"/>
      <c r="C48" s="21"/>
      <c r="D48" s="16" t="s">
        <v>7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f t="shared" si="4"/>
        <v>0</v>
      </c>
      <c r="L48" s="27"/>
      <c r="N48" s="14"/>
    </row>
    <row r="49" spans="1:12" ht="17.25" customHeight="1" x14ac:dyDescent="0.25">
      <c r="A49" s="17" t="s">
        <v>36</v>
      </c>
      <c r="B49" s="18" t="s">
        <v>28</v>
      </c>
      <c r="C49" s="21" t="s">
        <v>18</v>
      </c>
      <c r="D49" s="16" t="s">
        <v>4</v>
      </c>
      <c r="E49" s="2">
        <v>0</v>
      </c>
      <c r="F49" s="2">
        <f>F51</f>
        <v>65178.5</v>
      </c>
      <c r="G49" s="2">
        <f>G50+G51+G52</f>
        <v>0</v>
      </c>
      <c r="H49" s="2">
        <f>H50+H51+H52</f>
        <v>0</v>
      </c>
      <c r="I49" s="2">
        <f>I50+I51+I52</f>
        <v>0</v>
      </c>
      <c r="J49" s="2">
        <f>J50+J51+J52</f>
        <v>0</v>
      </c>
      <c r="K49" s="2">
        <f>SUM(E49:J49)</f>
        <v>65178.5</v>
      </c>
      <c r="L49" s="26"/>
    </row>
    <row r="50" spans="1:12" ht="17.25" customHeight="1" x14ac:dyDescent="0.25">
      <c r="A50" s="17"/>
      <c r="B50" s="19"/>
      <c r="C50" s="21"/>
      <c r="D50" s="16" t="s">
        <v>5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f>SUM(E50:J50)</f>
        <v>0</v>
      </c>
      <c r="L50" s="27"/>
    </row>
    <row r="51" spans="1:12" ht="17.25" customHeight="1" x14ac:dyDescent="0.25">
      <c r="A51" s="17"/>
      <c r="B51" s="19"/>
      <c r="C51" s="21"/>
      <c r="D51" s="16" t="s">
        <v>6</v>
      </c>
      <c r="E51" s="2">
        <v>0</v>
      </c>
      <c r="F51" s="2">
        <v>65178.5</v>
      </c>
      <c r="G51" s="2">
        <v>0</v>
      </c>
      <c r="H51" s="2">
        <v>0</v>
      </c>
      <c r="I51" s="2">
        <v>0</v>
      </c>
      <c r="J51" s="2">
        <v>0</v>
      </c>
      <c r="K51" s="2">
        <f>SUM(E51:J51)</f>
        <v>65178.5</v>
      </c>
      <c r="L51" s="27"/>
    </row>
    <row r="52" spans="1:12" ht="17.25" customHeight="1" x14ac:dyDescent="0.25">
      <c r="A52" s="17"/>
      <c r="B52" s="20"/>
      <c r="C52" s="21"/>
      <c r="D52" s="16" t="s">
        <v>7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f>SUM(E52:J52)</f>
        <v>0</v>
      </c>
      <c r="L52" s="27"/>
    </row>
    <row r="53" spans="1:12" ht="13.5" customHeight="1" x14ac:dyDescent="0.25">
      <c r="A53" s="6"/>
      <c r="B53" s="7"/>
      <c r="C53" s="8"/>
      <c r="D53" s="9"/>
      <c r="E53" s="10"/>
      <c r="F53" s="10"/>
      <c r="G53" s="10"/>
      <c r="H53" s="10"/>
      <c r="I53" s="10"/>
      <c r="J53" s="10"/>
      <c r="K53" s="10"/>
      <c r="L53" s="11"/>
    </row>
    <row r="54" spans="1:12" x14ac:dyDescent="0.25">
      <c r="B54" s="12" t="s">
        <v>17</v>
      </c>
      <c r="C54" s="12"/>
      <c r="D54" s="12"/>
      <c r="E54" s="12"/>
      <c r="F54" s="12"/>
      <c r="G54" s="12"/>
      <c r="H54" s="12"/>
      <c r="I54" s="12"/>
      <c r="J54" s="12"/>
      <c r="K54" s="12"/>
    </row>
    <row r="55" spans="1:12" x14ac:dyDescent="0.25">
      <c r="B55" s="12" t="s">
        <v>23</v>
      </c>
      <c r="C55" s="12"/>
      <c r="D55" s="12"/>
      <c r="E55" s="12"/>
      <c r="F55" s="12"/>
      <c r="G55" s="12"/>
      <c r="H55" s="12"/>
      <c r="I55" s="12"/>
      <c r="J55" s="12"/>
      <c r="K55" s="12"/>
    </row>
    <row r="56" spans="1:12" x14ac:dyDescent="0.25">
      <c r="B56" s="12" t="s">
        <v>26</v>
      </c>
      <c r="K56" s="13" t="s">
        <v>24</v>
      </c>
    </row>
  </sheetData>
  <sheetProtection selectLockedCells="1" selectUnlockedCells="1"/>
  <autoFilter ref="A12:L52"/>
  <mergeCells count="45">
    <mergeCell ref="L41:L44"/>
    <mergeCell ref="H2:K2"/>
    <mergeCell ref="A7:K7"/>
    <mergeCell ref="H6:K6"/>
    <mergeCell ref="H3:K3"/>
    <mergeCell ref="H4:K4"/>
    <mergeCell ref="I10:I11"/>
    <mergeCell ref="A8:A11"/>
    <mergeCell ref="C13:C16"/>
    <mergeCell ref="C21:C24"/>
    <mergeCell ref="A13:A24"/>
    <mergeCell ref="B8:B11"/>
    <mergeCell ref="C8:C11"/>
    <mergeCell ref="C17:C20"/>
    <mergeCell ref="L49:L52"/>
    <mergeCell ref="C25:C28"/>
    <mergeCell ref="C29:C32"/>
    <mergeCell ref="L8:L9"/>
    <mergeCell ref="J10:J11"/>
    <mergeCell ref="K10:K11"/>
    <mergeCell ref="H10:H11"/>
    <mergeCell ref="L25:L32"/>
    <mergeCell ref="L37:L40"/>
    <mergeCell ref="C33:C36"/>
    <mergeCell ref="L45:L48"/>
    <mergeCell ref="D8:D11"/>
    <mergeCell ref="E8:K9"/>
    <mergeCell ref="E10:E11"/>
    <mergeCell ref="F10:F11"/>
    <mergeCell ref="G10:G11"/>
    <mergeCell ref="A49:A52"/>
    <mergeCell ref="B49:B52"/>
    <mergeCell ref="C49:C52"/>
    <mergeCell ref="B13:B24"/>
    <mergeCell ref="B37:B40"/>
    <mergeCell ref="A25:A36"/>
    <mergeCell ref="B25:B36"/>
    <mergeCell ref="A45:A48"/>
    <mergeCell ref="B45:B48"/>
    <mergeCell ref="C45:C48"/>
    <mergeCell ref="A41:A44"/>
    <mergeCell ref="B41:B44"/>
    <mergeCell ref="C41:C44"/>
    <mergeCell ref="A37:A40"/>
    <mergeCell ref="C37:C40"/>
  </mergeCells>
  <pageMargins left="0.31496062992125984" right="0.31496062992125984" top="0.55118110236220474" bottom="0.55118110236220474" header="0.31496062992125984" footer="0.31496062992125984"/>
  <pageSetup paperSize="9" scale="81" orientation="landscape" r:id="rId1"/>
  <rowBreaks count="1" manualBreakCount="1">
    <brk id="2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Рыстакова Оксана Сергеевна</dc:creator>
  <cp:lastModifiedBy>Трофимова Юлия Евгеньевна</cp:lastModifiedBy>
  <cp:lastPrinted>2026-07-30T16:27:43Z</cp:lastPrinted>
  <dcterms:created xsi:type="dcterms:W3CDTF">2024-08-07T11:42:15Z</dcterms:created>
  <dcterms:modified xsi:type="dcterms:W3CDTF">2026-08-06T06:45:29Z</dcterms:modified>
</cp:coreProperties>
</file>