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46" windowWidth="18900" windowHeight="8175" activeTab="0"/>
  </bookViews>
  <sheets>
    <sheet name="2021" sheetId="1" r:id="rId1"/>
  </sheets>
  <definedNames>
    <definedName name="_xlnm.Print_Titles" localSheetId="0">'2021'!$4:$5</definedName>
    <definedName name="_xlnm.Print_Area" localSheetId="0">'2021'!$A$1:$L$77</definedName>
  </definedNames>
  <calcPr fullCalcOnLoad="1"/>
</workbook>
</file>

<file path=xl/sharedStrings.xml><?xml version="1.0" encoding="utf-8"?>
<sst xmlns="http://schemas.openxmlformats.org/spreadsheetml/2006/main" count="165" uniqueCount="96">
  <si>
    <t>Наименование мероприятия</t>
  </si>
  <si>
    <t>Финансовые затраты, тыс.руб.</t>
  </si>
  <si>
    <t>Целевые показатели</t>
  </si>
  <si>
    <t>Единица измерения</t>
  </si>
  <si>
    <t>1.1</t>
  </si>
  <si>
    <t>2.1</t>
  </si>
  <si>
    <t>Всего</t>
  </si>
  <si>
    <t>ФБ</t>
  </si>
  <si>
    <t>РБ</t>
  </si>
  <si>
    <t>МБ</t>
  </si>
  <si>
    <t>ВБ</t>
  </si>
  <si>
    <t>УКИН</t>
  </si>
  <si>
    <t>Организация деятельности муниципальных библиотек как информационно-просветительских и культурных центров</t>
  </si>
  <si>
    <t xml:space="preserve">УКИН </t>
  </si>
  <si>
    <t>1.1.1</t>
  </si>
  <si>
    <t>1.2</t>
  </si>
  <si>
    <t>1.2.1</t>
  </si>
  <si>
    <t>1.3</t>
  </si>
  <si>
    <t>1.3.1</t>
  </si>
  <si>
    <t>1.4</t>
  </si>
  <si>
    <t>1.4.1</t>
  </si>
  <si>
    <t>2.1.1</t>
  </si>
  <si>
    <t>процент</t>
  </si>
  <si>
    <t>тыс. посещений</t>
  </si>
  <si>
    <t>человек</t>
  </si>
  <si>
    <t>Источник финанси-рования</t>
  </si>
  <si>
    <t>№ п/п</t>
  </si>
  <si>
    <t>Исполнитель, участник муниципаль-ной программы</t>
  </si>
  <si>
    <t xml:space="preserve"> УКИН</t>
  </si>
  <si>
    <t>Доля изданий, занесенных в собственные электронные библиографические базы данных, от общего объема фонда МБУК «ЦБС г. Вологды»</t>
  </si>
  <si>
    <t>посещений</t>
  </si>
  <si>
    <t>Наименование</t>
  </si>
  <si>
    <t>1.5</t>
  </si>
  <si>
    <t>1.5.1</t>
  </si>
  <si>
    <t xml:space="preserve">посещений на 1 жителя </t>
  </si>
  <si>
    <t>Среднее число пользователей архивной информацией на 10 тысяч человек населения города Вологды</t>
  </si>
  <si>
    <t>180</t>
  </si>
  <si>
    <t>Программа «Развитие сферы культуры города Вологды»</t>
  </si>
  <si>
    <t>Подпрограмма 1 «Развитие учреждений культуры»</t>
  </si>
  <si>
    <t>Создание условий для равноценного доступа населения к информационным ресурсам путем развития и модернизации информационно-библиотечной системы города Вологды</t>
  </si>
  <si>
    <t>Создание условий для реализации творческого потенциала, инициатив и запросов населения в сфере культуры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</si>
  <si>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</t>
  </si>
  <si>
    <t>Создание условий для укрепления единого культурного пространства на территории города Вологды</t>
  </si>
  <si>
    <t xml:space="preserve">единиц </t>
  </si>
  <si>
    <t>Поддержка исполнительских искусств</t>
  </si>
  <si>
    <t>1.6</t>
  </si>
  <si>
    <t>Содействие повышению доступности и качества услуг муниципальных учреждений сферы культуры</t>
  </si>
  <si>
    <t>Организация и проведение культурно-досуговых мероприятий в учреждениях культуры</t>
  </si>
  <si>
    <t>Обеспечение сохранности, развитие и популяризация лучших образцов традиционной народной культуры и народного творчества</t>
  </si>
  <si>
    <t>1.6.1</t>
  </si>
  <si>
    <t>Проведение капитальных ремонтных работ и  обновление материально-технической базы в учреждениях культуры с целью повышения доступности и качества предоставляемых услуг</t>
  </si>
  <si>
    <t xml:space="preserve">Обеспечение нормативных требований хранения архивных документов и повышение качества информационного обслуживания населения 
</t>
  </si>
  <si>
    <t>3.1</t>
  </si>
  <si>
    <t>Доля потребителей, удовлетворенных качеством исполнения функций, возложенных в сфере архивного дела, от общего числа обратившихся</t>
  </si>
  <si>
    <t>Доля документов, находящихся в условиях, обеспечивающих их постоянное (вечное) хранение, в общем количестве архивных документов</t>
  </si>
  <si>
    <t>3.1.1</t>
  </si>
  <si>
    <t>Итого по муниципальной программе «Развитие сферы культуры города Вологды»</t>
  </si>
  <si>
    <t>III. Подпрограмма 3 «Развитие архивного дела»</t>
  </si>
  <si>
    <t>% исполнения</t>
  </si>
  <si>
    <t>объектов</t>
  </si>
  <si>
    <t>8</t>
  </si>
  <si>
    <t>11</t>
  </si>
  <si>
    <t>Совершенствование условий хранения документов в муниципальном архиве города и обеспечение потребностей населения в архивной информации</t>
  </si>
  <si>
    <t xml:space="preserve">Обеспечение деятельности концертных организаций города </t>
  </si>
  <si>
    <t>Приобщенность населения городского округа к культуре через посещения учреждений (мероприятий) культуры</t>
  </si>
  <si>
    <t>Количество посещений культурно - досуговых мероприятий</t>
  </si>
  <si>
    <t>Количество посещений организаций культуры по отношению к уровню 2010 года</t>
  </si>
  <si>
    <t>Доля объектов культурного наследия, находящихся в собственности городского округа города Вологды, в отношении которых Управлением культуры и историко-культурного наследия Администрации города Вологды проведен мониторинг состояния объектов культурного наследия</t>
  </si>
  <si>
    <t>Численность мастеров, имеющих статус мастера народных художественных промыслов и осуществляющих деятельность в сфере народно-художественных промыслов на территории городского округа города Вологды</t>
  </si>
  <si>
    <t>Количество  проводимых общегородских культурно-массовых мероприятий на территории городского округа города Вологды</t>
  </si>
  <si>
    <t>Количество посещений концертных мероприятий  на территории городского округа города Вологды</t>
  </si>
  <si>
    <t>Количество отремонтированных объектов капитального строительства, сооружений, находящихся в собственности городского округа города Вологды, переданных муниципальным учреждениям культуры</t>
  </si>
  <si>
    <t>II. Подпрограмма 2 «Сохранение объектов культурного наследия, находящихся в собственности городского округа города Вологды</t>
  </si>
  <si>
    <t>Доля объектов культурного наследия, находящихся в собственности городского округа города Вологды, в удовлетворительном состоянии</t>
  </si>
  <si>
    <t>Доля объектов культурного наследия, находящихся в собственности городского округа города Вологды, на которых установлены информационные надписи</t>
  </si>
  <si>
    <t>Реализация мероприятий по обеспечению сохранности объектов культурного наследия, находящихся в собственности городского округа города Вологды</t>
  </si>
  <si>
    <t>Организация и проведение общегородских мероприятий</t>
  </si>
  <si>
    <t>Количество посещений общедоступных библиотек городского округа города Вологды на одного жителя в год</t>
  </si>
  <si>
    <t>План на 2022 год *</t>
  </si>
  <si>
    <t>1.1.2</t>
  </si>
  <si>
    <t>Количество переоснащенных муниципальных библиотек по модельному стандарту</t>
  </si>
  <si>
    <t>Реализация регионального проекта «Культурная среда»</t>
  </si>
  <si>
    <t>единиц</t>
  </si>
  <si>
    <t>Доля детей, привлекаемых к участию в мастер-классах по традиционной народной культуре, в общей численности детей в возрасте от 5 до 18 лет</t>
  </si>
  <si>
    <t>Создание условий для обеспечения сохранности объектов культурного наследия, находящихся в собственности городского округа города Вологды</t>
  </si>
  <si>
    <t>4.1</t>
  </si>
  <si>
    <t xml:space="preserve">Надлежащее выполнение функций Управления культуры и историко-культурного наследия Администрации города Вологды 
</t>
  </si>
  <si>
    <t>Обеспечение выполнения функций Управления культуры и историко-культурного наследия Администрации города Вологды</t>
  </si>
  <si>
    <t xml:space="preserve">Степень выполнения графика реализации мероприятий муниципальной программы </t>
  </si>
  <si>
    <t>IV. Подпрограмма 4 «Обеспечение условий для реализации муниципальной программы»</t>
  </si>
  <si>
    <t>План на 2022 год</t>
  </si>
  <si>
    <t>Отчет о выполнении муниципальной программы «Развитие сферы культуры города Вологды»  за 2022 год</t>
  </si>
  <si>
    <t>Фактические расходы 
за 2022 год</t>
  </si>
  <si>
    <t>Кассовые расходы 
за 2022 год</t>
  </si>
  <si>
    <t>Факт за 2022 год</t>
  </si>
  <si>
    <t>* Плановые значения финансовых затрат муниципальной программы указаны в соответствии с бюджетной росписью на 01.01.2023г.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</si>
</sst>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left" vertical="center"/>
    </xf>
    <xf numFmtId="0" fontId="44" fillId="0" borderId="10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0" xfId="0" applyFont="1" applyFill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172" fontId="4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172" fontId="4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/>
    </xf>
    <xf numFmtId="49" fontId="44" fillId="33" borderId="0" xfId="0" applyNumberFormat="1" applyFont="1" applyFill="1" applyBorder="1" applyAlignment="1">
      <alignment horizontal="left" vertical="center"/>
    </xf>
    <xf numFmtId="172" fontId="44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/>
    </xf>
    <xf numFmtId="172" fontId="44" fillId="33" borderId="10" xfId="0" applyNumberFormat="1" applyFont="1" applyFill="1" applyBorder="1" applyAlignment="1">
      <alignment horizontal="center"/>
    </xf>
    <xf numFmtId="172" fontId="44" fillId="33" borderId="10" xfId="0" applyNumberFormat="1" applyFont="1" applyFill="1" applyBorder="1" applyAlignment="1">
      <alignment horizontal="right"/>
    </xf>
    <xf numFmtId="172" fontId="45" fillId="33" borderId="10" xfId="0" applyNumberFormat="1" applyFont="1" applyFill="1" applyBorder="1" applyAlignment="1">
      <alignment horizontal="center"/>
    </xf>
    <xf numFmtId="172" fontId="44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/>
    </xf>
    <xf numFmtId="172" fontId="44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44" fillId="33" borderId="12" xfId="0" applyNumberFormat="1" applyFont="1" applyFill="1" applyBorder="1" applyAlignment="1">
      <alignment/>
    </xf>
    <xf numFmtId="172" fontId="44" fillId="33" borderId="12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172" fontId="44" fillId="33" borderId="10" xfId="0" applyNumberFormat="1" applyFont="1" applyFill="1" applyBorder="1" applyAlignment="1">
      <alignment/>
    </xf>
    <xf numFmtId="0" fontId="46" fillId="0" borderId="11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3" xfId="0" applyNumberFormat="1" applyFont="1" applyFill="1" applyBorder="1" applyAlignment="1">
      <alignment horizontal="center" vertical="center"/>
    </xf>
    <xf numFmtId="4" fontId="44" fillId="0" borderId="14" xfId="0" applyNumberFormat="1" applyFont="1" applyFill="1" applyBorder="1" applyAlignment="1">
      <alignment horizontal="center" vertical="center"/>
    </xf>
    <xf numFmtId="172" fontId="44" fillId="0" borderId="11" xfId="0" applyNumberFormat="1" applyFont="1" applyFill="1" applyBorder="1" applyAlignment="1">
      <alignment horizontal="center" vertical="center"/>
    </xf>
    <xf numFmtId="172" fontId="44" fillId="0" borderId="13" xfId="0" applyNumberFormat="1" applyFont="1" applyFill="1" applyBorder="1" applyAlignment="1">
      <alignment horizontal="center" vertical="center"/>
    </xf>
    <xf numFmtId="172" fontId="44" fillId="0" borderId="14" xfId="0" applyNumberFormat="1" applyFont="1" applyFill="1" applyBorder="1" applyAlignment="1">
      <alignment horizontal="center" vertical="center"/>
    </xf>
    <xf numFmtId="172" fontId="44" fillId="33" borderId="11" xfId="0" applyNumberFormat="1" applyFont="1" applyFill="1" applyBorder="1" applyAlignment="1">
      <alignment horizontal="center" vertical="center"/>
    </xf>
    <xf numFmtId="172" fontId="44" fillId="33" borderId="13" xfId="0" applyNumberFormat="1" applyFont="1" applyFill="1" applyBorder="1" applyAlignment="1">
      <alignment horizontal="center" vertical="center"/>
    </xf>
    <xf numFmtId="172" fontId="44" fillId="33" borderId="14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" fontId="44" fillId="0" borderId="11" xfId="0" applyNumberFormat="1" applyFont="1" applyFill="1" applyBorder="1" applyAlignment="1">
      <alignment horizontal="left" vertical="center" wrapText="1"/>
    </xf>
    <xf numFmtId="4" fontId="44" fillId="0" borderId="13" xfId="0" applyNumberFormat="1" applyFont="1" applyFill="1" applyBorder="1" applyAlignment="1">
      <alignment horizontal="left" vertical="center" wrapText="1"/>
    </xf>
    <xf numFmtId="4" fontId="44" fillId="0" borderId="14" xfId="0" applyNumberFormat="1" applyFont="1" applyFill="1" applyBorder="1" applyAlignment="1">
      <alignment horizontal="left" vertical="center" wrapText="1"/>
    </xf>
    <xf numFmtId="49" fontId="45" fillId="33" borderId="15" xfId="0" applyNumberFormat="1" applyFont="1" applyFill="1" applyBorder="1" applyAlignment="1">
      <alignment horizontal="center" vertical="center"/>
    </xf>
    <xf numFmtId="49" fontId="45" fillId="33" borderId="16" xfId="0" applyNumberFormat="1" applyFont="1" applyFill="1" applyBorder="1" applyAlignment="1">
      <alignment horizontal="center" vertical="center"/>
    </xf>
    <xf numFmtId="49" fontId="45" fillId="33" borderId="17" xfId="0" applyNumberFormat="1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center" wrapText="1"/>
    </xf>
    <xf numFmtId="0" fontId="44" fillId="33" borderId="19" xfId="0" applyFont="1" applyFill="1" applyBorder="1" applyAlignment="1">
      <alignment horizontal="center" wrapText="1"/>
    </xf>
    <xf numFmtId="0" fontId="44" fillId="33" borderId="20" xfId="0" applyFont="1" applyFill="1" applyBorder="1" applyAlignment="1">
      <alignment horizontal="center" wrapText="1"/>
    </xf>
    <xf numFmtId="49" fontId="44" fillId="33" borderId="11" xfId="0" applyNumberFormat="1" applyFont="1" applyFill="1" applyBorder="1" applyAlignment="1">
      <alignment horizontal="left" vertical="center"/>
    </xf>
    <xf numFmtId="49" fontId="44" fillId="33" borderId="13" xfId="0" applyNumberFormat="1" applyFont="1" applyFill="1" applyBorder="1" applyAlignment="1">
      <alignment horizontal="left" vertical="center"/>
    </xf>
    <xf numFmtId="49" fontId="44" fillId="33" borderId="14" xfId="0" applyNumberFormat="1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172" fontId="44" fillId="0" borderId="10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49" fontId="44" fillId="33" borderId="19" xfId="0" applyNumberFormat="1" applyFont="1" applyFill="1" applyBorder="1" applyAlignment="1">
      <alignment horizontal="left" vertical="center"/>
    </xf>
    <xf numFmtId="49" fontId="44" fillId="33" borderId="11" xfId="0" applyNumberFormat="1" applyFont="1" applyFill="1" applyBorder="1" applyAlignment="1">
      <alignment horizontal="center" vertical="center"/>
    </xf>
    <xf numFmtId="49" fontId="44" fillId="33" borderId="13" xfId="0" applyNumberFormat="1" applyFont="1" applyFill="1" applyBorder="1" applyAlignment="1">
      <alignment horizontal="center" vertical="center"/>
    </xf>
    <xf numFmtId="49" fontId="44" fillId="33" borderId="14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3" fillId="33" borderId="14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/>
    </xf>
    <xf numFmtId="49" fontId="45" fillId="0" borderId="18" xfId="0" applyNumberFormat="1" applyFont="1" applyBorder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vertical="top" wrapText="1"/>
    </xf>
    <xf numFmtId="4" fontId="44" fillId="0" borderId="1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2" fontId="44" fillId="33" borderId="11" xfId="0" applyNumberFormat="1" applyFont="1" applyFill="1" applyBorder="1" applyAlignment="1">
      <alignment horizontal="center" vertical="center" wrapText="1"/>
    </xf>
    <xf numFmtId="172" fontId="44" fillId="33" borderId="13" xfId="0" applyNumberFormat="1" applyFont="1" applyFill="1" applyBorder="1" applyAlignment="1">
      <alignment horizontal="center" vertical="center" wrapText="1"/>
    </xf>
    <xf numFmtId="172" fontId="44" fillId="33" borderId="14" xfId="0" applyNumberFormat="1" applyFont="1" applyFill="1" applyBorder="1" applyAlignment="1">
      <alignment horizontal="center" vertical="center" wrapText="1"/>
    </xf>
    <xf numFmtId="3" fontId="44" fillId="33" borderId="11" xfId="0" applyNumberFormat="1" applyFont="1" applyFill="1" applyBorder="1" applyAlignment="1">
      <alignment horizontal="center" vertical="center" wrapText="1"/>
    </xf>
    <xf numFmtId="3" fontId="44" fillId="33" borderId="13" xfId="0" applyNumberFormat="1" applyFont="1" applyFill="1" applyBorder="1" applyAlignment="1">
      <alignment horizontal="center" vertical="center" wrapText="1"/>
    </xf>
    <xf numFmtId="3" fontId="44" fillId="33" borderId="14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" fontId="44" fillId="0" borderId="14" xfId="0" applyNumberFormat="1" applyFont="1" applyFill="1" applyBorder="1" applyAlignment="1">
      <alignment horizontal="center" vertical="center" wrapText="1"/>
    </xf>
    <xf numFmtId="172" fontId="44" fillId="0" borderId="11" xfId="0" applyNumberFormat="1" applyFont="1" applyFill="1" applyBorder="1" applyAlignment="1">
      <alignment horizontal="center"/>
    </xf>
    <xf numFmtId="172" fontId="44" fillId="0" borderId="14" xfId="0" applyNumberFormat="1" applyFont="1" applyFill="1" applyBorder="1" applyAlignment="1">
      <alignment horizontal="center"/>
    </xf>
    <xf numFmtId="172" fontId="44" fillId="33" borderId="11" xfId="0" applyNumberFormat="1" applyFont="1" applyFill="1" applyBorder="1" applyAlignment="1">
      <alignment horizontal="center"/>
    </xf>
    <xf numFmtId="172" fontId="44" fillId="33" borderId="1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4" fillId="0" borderId="11" xfId="0" applyNumberFormat="1" applyFont="1" applyFill="1" applyBorder="1" applyAlignment="1">
      <alignment horizontal="center"/>
    </xf>
    <xf numFmtId="4" fontId="44" fillId="0" borderId="13" xfId="0" applyNumberFormat="1" applyFont="1" applyFill="1" applyBorder="1" applyAlignment="1">
      <alignment horizontal="center"/>
    </xf>
    <xf numFmtId="4" fontId="44" fillId="0" borderId="14" xfId="0" applyNumberFormat="1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/>
    </xf>
    <xf numFmtId="172" fontId="4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="80" zoomScaleNormal="80" zoomScaleSheetLayoutView="90" workbookViewId="0" topLeftCell="A1">
      <selection activeCell="I77" sqref="I77"/>
    </sheetView>
  </sheetViews>
  <sheetFormatPr defaultColWidth="9.140625" defaultRowHeight="15" outlineLevelRow="1"/>
  <cols>
    <col min="1" max="1" width="5.140625" style="3" customWidth="1"/>
    <col min="2" max="2" width="24.28125" style="3" customWidth="1"/>
    <col min="3" max="3" width="13.28125" style="4" customWidth="1"/>
    <col min="4" max="4" width="11.421875" style="2" customWidth="1"/>
    <col min="5" max="5" width="11.57421875" style="2" customWidth="1"/>
    <col min="6" max="6" width="15.421875" style="2" customWidth="1"/>
    <col min="7" max="7" width="15.140625" style="2" customWidth="1"/>
    <col min="8" max="8" width="13.140625" style="2" customWidth="1"/>
    <col min="9" max="9" width="56.00390625" style="2" customWidth="1"/>
    <col min="10" max="11" width="11.8515625" style="2" customWidth="1"/>
    <col min="12" max="12" width="12.7109375" style="2" customWidth="1"/>
    <col min="13" max="13" width="4.57421875" style="1" customWidth="1"/>
    <col min="14" max="16384" width="9.140625" style="1" customWidth="1"/>
  </cols>
  <sheetData>
    <row r="1" ht="11.25" customHeight="1">
      <c r="L1" s="11"/>
    </row>
    <row r="2" spans="1:12" ht="18" customHeight="1">
      <c r="A2" s="122" t="s">
        <v>91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ht="23.25" customHeight="1"/>
    <row r="4" spans="1:12" ht="15.75" customHeight="1">
      <c r="A4" s="123" t="s">
        <v>26</v>
      </c>
      <c r="B4" s="125" t="s">
        <v>0</v>
      </c>
      <c r="C4" s="125" t="s">
        <v>27</v>
      </c>
      <c r="D4" s="110" t="s">
        <v>25</v>
      </c>
      <c r="E4" s="83" t="s">
        <v>1</v>
      </c>
      <c r="F4" s="84"/>
      <c r="G4" s="84"/>
      <c r="H4" s="85"/>
      <c r="I4" s="110" t="s">
        <v>2</v>
      </c>
      <c r="J4" s="110"/>
      <c r="K4" s="110"/>
      <c r="L4" s="110"/>
    </row>
    <row r="5" spans="1:12" ht="59.25" customHeight="1">
      <c r="A5" s="124"/>
      <c r="B5" s="125"/>
      <c r="C5" s="125"/>
      <c r="D5" s="110"/>
      <c r="E5" s="12" t="s">
        <v>78</v>
      </c>
      <c r="F5" s="37" t="s">
        <v>92</v>
      </c>
      <c r="G5" s="37" t="s">
        <v>93</v>
      </c>
      <c r="H5" s="12" t="s">
        <v>58</v>
      </c>
      <c r="I5" s="12" t="s">
        <v>31</v>
      </c>
      <c r="J5" s="12" t="s">
        <v>3</v>
      </c>
      <c r="K5" s="26" t="s">
        <v>90</v>
      </c>
      <c r="L5" s="37" t="s">
        <v>94</v>
      </c>
    </row>
    <row r="6" spans="1:12" ht="15">
      <c r="A6" s="6">
        <v>1</v>
      </c>
      <c r="B6" s="7">
        <v>2</v>
      </c>
      <c r="C6" s="7">
        <v>3</v>
      </c>
      <c r="D6" s="13">
        <v>4</v>
      </c>
      <c r="E6" s="14">
        <v>5</v>
      </c>
      <c r="F6" s="14">
        <v>6</v>
      </c>
      <c r="G6" s="13">
        <v>7</v>
      </c>
      <c r="H6" s="13" t="s">
        <v>60</v>
      </c>
      <c r="I6" s="14">
        <v>9</v>
      </c>
      <c r="J6" s="14">
        <v>10</v>
      </c>
      <c r="K6" s="13" t="s">
        <v>61</v>
      </c>
      <c r="L6" s="14">
        <v>12</v>
      </c>
    </row>
    <row r="7" spans="1:12" ht="15">
      <c r="A7" s="112" t="s">
        <v>37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1:12" ht="30" customHeight="1">
      <c r="A8" s="87"/>
      <c r="B8" s="79" t="s">
        <v>56</v>
      </c>
      <c r="C8" s="75" t="s">
        <v>11</v>
      </c>
      <c r="D8" s="15" t="s">
        <v>6</v>
      </c>
      <c r="E8" s="16">
        <f>SUM(E9:E12)</f>
        <v>347444.6</v>
      </c>
      <c r="F8" s="16">
        <f>SUM(F9:F12)</f>
        <v>348963.2</v>
      </c>
      <c r="G8" s="16">
        <f>SUM(G9:G12)</f>
        <v>348963.2</v>
      </c>
      <c r="H8" s="16">
        <f>ROUND(G8/E8*100,1)</f>
        <v>100.4</v>
      </c>
      <c r="I8" s="17" t="s">
        <v>64</v>
      </c>
      <c r="J8" s="18" t="s">
        <v>34</v>
      </c>
      <c r="K8" s="19">
        <v>2.19</v>
      </c>
      <c r="L8" s="32">
        <v>3.33</v>
      </c>
    </row>
    <row r="9" spans="1:12" ht="30.75" customHeight="1">
      <c r="A9" s="88"/>
      <c r="B9" s="80"/>
      <c r="C9" s="76"/>
      <c r="D9" s="15" t="s">
        <v>7</v>
      </c>
      <c r="E9" s="20">
        <f>SUM(E16+E27+E33+E39+E45+E51+E58+E65+E21+E72)</f>
        <v>5595</v>
      </c>
      <c r="F9" s="20">
        <f>SUM(F16+F27+F33+F39+F45+F51+F58+F65+F21+F72)</f>
        <v>5595</v>
      </c>
      <c r="G9" s="20">
        <f>SUM(G16+G27+G33+G39+G45+G51+G58+G65+G21+G72)</f>
        <v>5595</v>
      </c>
      <c r="H9" s="16">
        <v>0</v>
      </c>
      <c r="I9" s="107" t="s">
        <v>67</v>
      </c>
      <c r="J9" s="90" t="s">
        <v>22</v>
      </c>
      <c r="K9" s="93">
        <v>100</v>
      </c>
      <c r="L9" s="96">
        <v>100</v>
      </c>
    </row>
    <row r="10" spans="1:12" ht="30.75" customHeight="1">
      <c r="A10" s="88"/>
      <c r="B10" s="80"/>
      <c r="C10" s="76"/>
      <c r="D10" s="15" t="s">
        <v>8</v>
      </c>
      <c r="E10" s="20">
        <f aca="true" t="shared" si="0" ref="E10:G12">SUM(E17+E28+E34+E40+E46+E52+E59+E66+E22+E73)</f>
        <v>197740.3</v>
      </c>
      <c r="F10" s="25">
        <f>SUM(F17+F28+F34+F40+F46+F52+F59+F66+F22+F73)</f>
        <v>197740.3</v>
      </c>
      <c r="G10" s="20">
        <f t="shared" si="0"/>
        <v>197740.3</v>
      </c>
      <c r="H10" s="16">
        <f>ROUND(G10/E10*100,1)</f>
        <v>100</v>
      </c>
      <c r="I10" s="108"/>
      <c r="J10" s="91"/>
      <c r="K10" s="94"/>
      <c r="L10" s="97"/>
    </row>
    <row r="11" spans="1:12" ht="30.75" customHeight="1">
      <c r="A11" s="88"/>
      <c r="B11" s="80"/>
      <c r="C11" s="76"/>
      <c r="D11" s="15" t="s">
        <v>9</v>
      </c>
      <c r="E11" s="20">
        <f t="shared" si="0"/>
        <v>107616.4</v>
      </c>
      <c r="F11" s="20">
        <f t="shared" si="0"/>
        <v>107479.70000000001</v>
      </c>
      <c r="G11" s="20">
        <f t="shared" si="0"/>
        <v>107479.70000000001</v>
      </c>
      <c r="H11" s="16">
        <f>ROUND(G11/E11*100,1)</f>
        <v>99.9</v>
      </c>
      <c r="I11" s="109"/>
      <c r="J11" s="92"/>
      <c r="K11" s="95"/>
      <c r="L11" s="98"/>
    </row>
    <row r="12" spans="1:12" ht="29.25" customHeight="1">
      <c r="A12" s="89"/>
      <c r="B12" s="81"/>
      <c r="C12" s="77"/>
      <c r="D12" s="15" t="s">
        <v>10</v>
      </c>
      <c r="E12" s="20">
        <f t="shared" si="0"/>
        <v>36492.9</v>
      </c>
      <c r="F12" s="20">
        <f t="shared" si="0"/>
        <v>38148.2</v>
      </c>
      <c r="G12" s="20">
        <f t="shared" si="0"/>
        <v>38148.2</v>
      </c>
      <c r="H12" s="16">
        <f>ROUND(G12/E12*100,1)</f>
        <v>104.5</v>
      </c>
      <c r="I12" s="17" t="s">
        <v>35</v>
      </c>
      <c r="J12" s="14" t="s">
        <v>24</v>
      </c>
      <c r="K12" s="21" t="s">
        <v>36</v>
      </c>
      <c r="L12" s="27">
        <v>181</v>
      </c>
    </row>
    <row r="13" spans="1:12" s="5" customFormat="1" ht="16.5" customHeight="1">
      <c r="A13" s="99" t="s">
        <v>38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1"/>
    </row>
    <row r="14" spans="1:12" s="5" customFormat="1" ht="15" outlineLevel="1">
      <c r="A14" s="8" t="s">
        <v>4</v>
      </c>
      <c r="B14" s="65" t="s">
        <v>39</v>
      </c>
      <c r="C14" s="66"/>
      <c r="D14" s="66"/>
      <c r="E14" s="66"/>
      <c r="F14" s="66"/>
      <c r="G14" s="66"/>
      <c r="H14" s="66"/>
      <c r="I14" s="66"/>
      <c r="J14" s="66"/>
      <c r="K14" s="66"/>
      <c r="L14" s="68"/>
    </row>
    <row r="15" spans="1:12" s="5" customFormat="1" ht="28.5" customHeight="1" outlineLevel="1">
      <c r="A15" s="69" t="s">
        <v>14</v>
      </c>
      <c r="B15" s="102" t="s">
        <v>12</v>
      </c>
      <c r="C15" s="105" t="s">
        <v>13</v>
      </c>
      <c r="D15" s="9" t="s">
        <v>6</v>
      </c>
      <c r="E15" s="30">
        <f>SUM(E16:E19)</f>
        <v>73772.5</v>
      </c>
      <c r="F15" s="29">
        <f>SUM(F16:F19)</f>
        <v>74372</v>
      </c>
      <c r="G15" s="29">
        <f>SUM(G16:G19)</f>
        <v>74372</v>
      </c>
      <c r="H15" s="30">
        <f aca="true" t="shared" si="1" ref="H15:H48">ROUND(G15/E15*100,1)</f>
        <v>100.8</v>
      </c>
      <c r="I15" s="54" t="s">
        <v>29</v>
      </c>
      <c r="J15" s="90" t="s">
        <v>22</v>
      </c>
      <c r="K15" s="135">
        <v>100</v>
      </c>
      <c r="L15" s="137">
        <v>100</v>
      </c>
    </row>
    <row r="16" spans="1:12" s="5" customFormat="1" ht="16.5" customHeight="1" outlineLevel="1">
      <c r="A16" s="70"/>
      <c r="B16" s="103"/>
      <c r="C16" s="106"/>
      <c r="D16" s="9" t="s">
        <v>7</v>
      </c>
      <c r="E16" s="28">
        <v>400</v>
      </c>
      <c r="F16" s="31">
        <v>400</v>
      </c>
      <c r="G16" s="31">
        <v>400</v>
      </c>
      <c r="H16" s="30">
        <v>0</v>
      </c>
      <c r="I16" s="56"/>
      <c r="J16" s="92"/>
      <c r="K16" s="136"/>
      <c r="L16" s="138"/>
    </row>
    <row r="17" spans="1:12" s="5" customFormat="1" ht="16.5" customHeight="1" outlineLevel="1">
      <c r="A17" s="70"/>
      <c r="B17" s="103"/>
      <c r="C17" s="106"/>
      <c r="D17" s="9" t="s">
        <v>8</v>
      </c>
      <c r="E17" s="28">
        <v>58776.4</v>
      </c>
      <c r="F17" s="29">
        <v>58776.4</v>
      </c>
      <c r="G17" s="29">
        <v>58776.4</v>
      </c>
      <c r="H17" s="30">
        <f t="shared" si="1"/>
        <v>100</v>
      </c>
      <c r="I17" s="139" t="s">
        <v>77</v>
      </c>
      <c r="J17" s="142" t="s">
        <v>30</v>
      </c>
      <c r="K17" s="142">
        <v>1.89</v>
      </c>
      <c r="L17" s="149">
        <v>2.05</v>
      </c>
    </row>
    <row r="18" spans="1:12" s="5" customFormat="1" ht="16.5" customHeight="1" outlineLevel="1">
      <c r="A18" s="70"/>
      <c r="B18" s="103"/>
      <c r="C18" s="106"/>
      <c r="D18" s="9" t="s">
        <v>9</v>
      </c>
      <c r="E18" s="28">
        <v>12573.4</v>
      </c>
      <c r="F18" s="29">
        <v>12573.3</v>
      </c>
      <c r="G18" s="29">
        <v>12573.3</v>
      </c>
      <c r="H18" s="30">
        <f t="shared" si="1"/>
        <v>100</v>
      </c>
      <c r="I18" s="140"/>
      <c r="J18" s="143"/>
      <c r="K18" s="143"/>
      <c r="L18" s="150"/>
    </row>
    <row r="19" spans="1:12" s="5" customFormat="1" ht="16.5" customHeight="1" outlineLevel="1">
      <c r="A19" s="71"/>
      <c r="B19" s="104"/>
      <c r="C19" s="106"/>
      <c r="D19" s="10" t="s">
        <v>10</v>
      </c>
      <c r="E19" s="28">
        <v>2022.7</v>
      </c>
      <c r="F19" s="33">
        <v>2622.3</v>
      </c>
      <c r="G19" s="33">
        <v>2622.3</v>
      </c>
      <c r="H19" s="30">
        <f t="shared" si="1"/>
        <v>129.6</v>
      </c>
      <c r="I19" s="141"/>
      <c r="J19" s="144"/>
      <c r="K19" s="144"/>
      <c r="L19" s="151"/>
    </row>
    <row r="20" spans="1:12" ht="16.5" customHeight="1" outlineLevel="1">
      <c r="A20" s="51" t="s">
        <v>79</v>
      </c>
      <c r="B20" s="54" t="s">
        <v>81</v>
      </c>
      <c r="C20" s="57" t="s">
        <v>13</v>
      </c>
      <c r="D20" s="9" t="s">
        <v>6</v>
      </c>
      <c r="E20" s="28">
        <v>5000</v>
      </c>
      <c r="F20" s="29">
        <v>0</v>
      </c>
      <c r="G20" s="29">
        <v>0</v>
      </c>
      <c r="H20" s="30">
        <f t="shared" si="1"/>
        <v>0</v>
      </c>
      <c r="I20" s="59" t="s">
        <v>80</v>
      </c>
      <c r="J20" s="45" t="s">
        <v>82</v>
      </c>
      <c r="K20" s="45">
        <v>1</v>
      </c>
      <c r="L20" s="48">
        <v>1</v>
      </c>
    </row>
    <row r="21" spans="1:12" ht="16.5" customHeight="1" outlineLevel="1">
      <c r="A21" s="52"/>
      <c r="B21" s="55"/>
      <c r="C21" s="58"/>
      <c r="D21" s="9" t="s">
        <v>7</v>
      </c>
      <c r="E21" s="28">
        <v>5000</v>
      </c>
      <c r="F21" s="31">
        <v>5000</v>
      </c>
      <c r="G21" s="31">
        <v>5000</v>
      </c>
      <c r="H21" s="30">
        <f t="shared" si="1"/>
        <v>100</v>
      </c>
      <c r="I21" s="60"/>
      <c r="J21" s="46"/>
      <c r="K21" s="46"/>
      <c r="L21" s="49"/>
    </row>
    <row r="22" spans="1:12" ht="16.5" customHeight="1" outlineLevel="1">
      <c r="A22" s="52"/>
      <c r="B22" s="55"/>
      <c r="C22" s="58"/>
      <c r="D22" s="9" t="s">
        <v>8</v>
      </c>
      <c r="E22" s="28">
        <v>0</v>
      </c>
      <c r="F22" s="31">
        <v>0</v>
      </c>
      <c r="G22" s="31">
        <v>0</v>
      </c>
      <c r="H22" s="30">
        <v>0</v>
      </c>
      <c r="I22" s="60"/>
      <c r="J22" s="46"/>
      <c r="K22" s="46"/>
      <c r="L22" s="49"/>
    </row>
    <row r="23" spans="1:12" ht="16.5" customHeight="1" outlineLevel="1">
      <c r="A23" s="52"/>
      <c r="B23" s="55"/>
      <c r="C23" s="58"/>
      <c r="D23" s="9" t="s">
        <v>9</v>
      </c>
      <c r="E23" s="28">
        <v>3500</v>
      </c>
      <c r="F23" s="31">
        <v>3500</v>
      </c>
      <c r="G23" s="31">
        <v>3500</v>
      </c>
      <c r="H23" s="30">
        <f t="shared" si="1"/>
        <v>100</v>
      </c>
      <c r="I23" s="60"/>
      <c r="J23" s="46"/>
      <c r="K23" s="46"/>
      <c r="L23" s="49"/>
    </row>
    <row r="24" spans="1:12" ht="16.5" customHeight="1" outlineLevel="1">
      <c r="A24" s="53"/>
      <c r="B24" s="56"/>
      <c r="C24" s="58"/>
      <c r="D24" s="10" t="s">
        <v>10</v>
      </c>
      <c r="E24" s="28">
        <v>0</v>
      </c>
      <c r="F24" s="31">
        <v>0</v>
      </c>
      <c r="G24" s="31">
        <v>0</v>
      </c>
      <c r="H24" s="30">
        <v>0</v>
      </c>
      <c r="I24" s="61"/>
      <c r="J24" s="47"/>
      <c r="K24" s="47"/>
      <c r="L24" s="50"/>
    </row>
    <row r="25" spans="1:12" s="5" customFormat="1" ht="15" outlineLevel="1">
      <c r="A25" s="8" t="s">
        <v>15</v>
      </c>
      <c r="B25" s="65" t="s">
        <v>40</v>
      </c>
      <c r="C25" s="66"/>
      <c r="D25" s="66"/>
      <c r="E25" s="66"/>
      <c r="F25" s="66"/>
      <c r="G25" s="66"/>
      <c r="H25" s="66"/>
      <c r="I25" s="66"/>
      <c r="J25" s="66"/>
      <c r="K25" s="66"/>
      <c r="L25" s="68"/>
    </row>
    <row r="26" spans="1:12" ht="15" customHeight="1" outlineLevel="1">
      <c r="A26" s="87" t="s">
        <v>16</v>
      </c>
      <c r="B26" s="72" t="s">
        <v>47</v>
      </c>
      <c r="C26" s="145" t="s">
        <v>11</v>
      </c>
      <c r="D26" s="9" t="s">
        <v>6</v>
      </c>
      <c r="E26" s="30">
        <f>SUM(E27:E30)</f>
        <v>136798.5</v>
      </c>
      <c r="F26" s="31">
        <f>SUM(F30+F29+F28+F27)</f>
        <v>136319.8</v>
      </c>
      <c r="G26" s="31">
        <f>SUM(G30+G29+G28+G27)</f>
        <v>136319.8</v>
      </c>
      <c r="H26" s="30">
        <f t="shared" si="1"/>
        <v>99.7</v>
      </c>
      <c r="I26" s="107" t="s">
        <v>65</v>
      </c>
      <c r="J26" s="132" t="s">
        <v>23</v>
      </c>
      <c r="K26" s="45">
        <v>335.9</v>
      </c>
      <c r="L26" s="126">
        <v>209.1</v>
      </c>
    </row>
    <row r="27" spans="1:12" ht="15" customHeight="1" outlineLevel="1">
      <c r="A27" s="88"/>
      <c r="B27" s="73"/>
      <c r="C27" s="146"/>
      <c r="D27" s="9" t="s">
        <v>7</v>
      </c>
      <c r="E27" s="28">
        <v>0</v>
      </c>
      <c r="F27" s="31">
        <v>0</v>
      </c>
      <c r="G27" s="31">
        <v>0</v>
      </c>
      <c r="H27" s="30">
        <v>0</v>
      </c>
      <c r="I27" s="108"/>
      <c r="J27" s="133"/>
      <c r="K27" s="46"/>
      <c r="L27" s="127"/>
    </row>
    <row r="28" spans="1:12" ht="15" customHeight="1" outlineLevel="1">
      <c r="A28" s="88"/>
      <c r="B28" s="73"/>
      <c r="C28" s="146"/>
      <c r="D28" s="9" t="s">
        <v>8</v>
      </c>
      <c r="E28" s="28">
        <v>91121.8</v>
      </c>
      <c r="F28" s="29">
        <v>91121.8</v>
      </c>
      <c r="G28" s="29">
        <v>91121.8</v>
      </c>
      <c r="H28" s="30">
        <f t="shared" si="1"/>
        <v>100</v>
      </c>
      <c r="I28" s="108"/>
      <c r="J28" s="133"/>
      <c r="K28" s="46"/>
      <c r="L28" s="127"/>
    </row>
    <row r="29" spans="1:12" ht="16.5" customHeight="1" outlineLevel="1">
      <c r="A29" s="88"/>
      <c r="B29" s="73"/>
      <c r="C29" s="146"/>
      <c r="D29" s="22" t="s">
        <v>9</v>
      </c>
      <c r="E29" s="28">
        <v>20612.7</v>
      </c>
      <c r="F29" s="33">
        <v>20612.7</v>
      </c>
      <c r="G29" s="33">
        <v>20612.7</v>
      </c>
      <c r="H29" s="30">
        <f t="shared" si="1"/>
        <v>100</v>
      </c>
      <c r="I29" s="108"/>
      <c r="J29" s="133"/>
      <c r="K29" s="46"/>
      <c r="L29" s="127"/>
    </row>
    <row r="30" spans="1:12" ht="17.25" customHeight="1" outlineLevel="1">
      <c r="A30" s="89"/>
      <c r="B30" s="74"/>
      <c r="C30" s="147"/>
      <c r="D30" s="23" t="s">
        <v>10</v>
      </c>
      <c r="E30" s="28">
        <v>25064</v>
      </c>
      <c r="F30" s="38">
        <f>25977.3-11-1381</f>
        <v>24585.3</v>
      </c>
      <c r="G30" s="38">
        <f>25977.3-11-1381</f>
        <v>24585.3</v>
      </c>
      <c r="H30" s="30">
        <f t="shared" si="1"/>
        <v>98.1</v>
      </c>
      <c r="I30" s="109"/>
      <c r="J30" s="134"/>
      <c r="K30" s="47"/>
      <c r="L30" s="128"/>
    </row>
    <row r="31" spans="1:12" s="5" customFormat="1" ht="15" outlineLevel="1">
      <c r="A31" s="8" t="s">
        <v>17</v>
      </c>
      <c r="B31" s="65" t="s">
        <v>41</v>
      </c>
      <c r="C31" s="66"/>
      <c r="D31" s="66"/>
      <c r="E31" s="66"/>
      <c r="F31" s="66"/>
      <c r="G31" s="66"/>
      <c r="H31" s="66"/>
      <c r="I31" s="66"/>
      <c r="J31" s="66"/>
      <c r="K31" s="66"/>
      <c r="L31" s="68"/>
    </row>
    <row r="32" spans="1:12" ht="25.5" customHeight="1" outlineLevel="1">
      <c r="A32" s="69" t="s">
        <v>18</v>
      </c>
      <c r="B32" s="72" t="s">
        <v>48</v>
      </c>
      <c r="C32" s="75" t="s">
        <v>11</v>
      </c>
      <c r="D32" s="9" t="s">
        <v>6</v>
      </c>
      <c r="E32" s="30">
        <f>SUM(E33:E36)</f>
        <v>11293.3</v>
      </c>
      <c r="F32" s="29">
        <f>SUM(F33:F36)</f>
        <v>11217.699999999999</v>
      </c>
      <c r="G32" s="29">
        <f>SUM(G33:G36)</f>
        <v>11217.699999999999</v>
      </c>
      <c r="H32" s="30">
        <f t="shared" si="1"/>
        <v>99.3</v>
      </c>
      <c r="I32" s="153" t="s">
        <v>68</v>
      </c>
      <c r="J32" s="119" t="s">
        <v>24</v>
      </c>
      <c r="K32" s="152">
        <v>77</v>
      </c>
      <c r="L32" s="148">
        <v>86</v>
      </c>
    </row>
    <row r="33" spans="1:12" ht="18" customHeight="1" outlineLevel="1">
      <c r="A33" s="70"/>
      <c r="B33" s="73"/>
      <c r="C33" s="76"/>
      <c r="D33" s="9" t="s">
        <v>7</v>
      </c>
      <c r="E33" s="28">
        <v>0</v>
      </c>
      <c r="F33" s="31">
        <v>0</v>
      </c>
      <c r="G33" s="31">
        <v>0</v>
      </c>
      <c r="H33" s="30">
        <v>0</v>
      </c>
      <c r="I33" s="153"/>
      <c r="J33" s="119"/>
      <c r="K33" s="152"/>
      <c r="L33" s="148"/>
    </row>
    <row r="34" spans="1:12" ht="18" customHeight="1" outlineLevel="1">
      <c r="A34" s="70"/>
      <c r="B34" s="73"/>
      <c r="C34" s="76"/>
      <c r="D34" s="9" t="s">
        <v>8</v>
      </c>
      <c r="E34" s="28">
        <v>1080</v>
      </c>
      <c r="F34" s="31">
        <v>1080</v>
      </c>
      <c r="G34" s="31">
        <v>1080</v>
      </c>
      <c r="H34" s="30">
        <f t="shared" si="1"/>
        <v>100</v>
      </c>
      <c r="I34" s="153"/>
      <c r="J34" s="119"/>
      <c r="K34" s="152"/>
      <c r="L34" s="148"/>
    </row>
    <row r="35" spans="1:12" ht="22.5" customHeight="1" outlineLevel="1">
      <c r="A35" s="70"/>
      <c r="B35" s="73"/>
      <c r="C35" s="76"/>
      <c r="D35" s="9" t="s">
        <v>9</v>
      </c>
      <c r="E35" s="28">
        <v>8713.3</v>
      </c>
      <c r="F35" s="29">
        <v>8713.3</v>
      </c>
      <c r="G35" s="29">
        <v>8713.3</v>
      </c>
      <c r="H35" s="30">
        <f t="shared" si="1"/>
        <v>100</v>
      </c>
      <c r="I35" s="107" t="s">
        <v>83</v>
      </c>
      <c r="J35" s="119" t="s">
        <v>22</v>
      </c>
      <c r="K35" s="152">
        <v>13</v>
      </c>
      <c r="L35" s="148">
        <v>14.1</v>
      </c>
    </row>
    <row r="36" spans="1:12" ht="22.5" customHeight="1" outlineLevel="1">
      <c r="A36" s="71"/>
      <c r="B36" s="74"/>
      <c r="C36" s="77"/>
      <c r="D36" s="9" t="s">
        <v>10</v>
      </c>
      <c r="E36" s="28">
        <v>1500</v>
      </c>
      <c r="F36" s="34">
        <f>1938.6-514.2</f>
        <v>1424.3999999999999</v>
      </c>
      <c r="G36" s="34">
        <f>1938.6-514.2</f>
        <v>1424.3999999999999</v>
      </c>
      <c r="H36" s="30">
        <f t="shared" si="1"/>
        <v>95</v>
      </c>
      <c r="I36" s="109"/>
      <c r="J36" s="119"/>
      <c r="K36" s="152"/>
      <c r="L36" s="148"/>
    </row>
    <row r="37" spans="1:12" s="5" customFormat="1" ht="15" outlineLevel="1">
      <c r="A37" s="8" t="s">
        <v>19</v>
      </c>
      <c r="B37" s="65" t="s">
        <v>42</v>
      </c>
      <c r="C37" s="66"/>
      <c r="D37" s="66"/>
      <c r="E37" s="66"/>
      <c r="F37" s="66"/>
      <c r="G37" s="66"/>
      <c r="H37" s="66"/>
      <c r="I37" s="66"/>
      <c r="J37" s="66"/>
      <c r="K37" s="66"/>
      <c r="L37" s="68"/>
    </row>
    <row r="38" spans="1:12" ht="16.5" customHeight="1" outlineLevel="1">
      <c r="A38" s="87" t="s">
        <v>20</v>
      </c>
      <c r="B38" s="72" t="s">
        <v>76</v>
      </c>
      <c r="C38" s="111" t="s">
        <v>11</v>
      </c>
      <c r="D38" s="9" t="s">
        <v>6</v>
      </c>
      <c r="E38" s="30">
        <f>SUM(E39:E42)</f>
        <v>17783.5</v>
      </c>
      <c r="F38" s="31">
        <f>SUM(F39:F42)</f>
        <v>17783.5</v>
      </c>
      <c r="G38" s="31">
        <f>SUM(G39:G42)</f>
        <v>17783.5</v>
      </c>
      <c r="H38" s="30">
        <f t="shared" si="1"/>
        <v>100</v>
      </c>
      <c r="I38" s="107" t="s">
        <v>69</v>
      </c>
      <c r="J38" s="42" t="s">
        <v>43</v>
      </c>
      <c r="K38" s="48">
        <v>21</v>
      </c>
      <c r="L38" s="48">
        <v>21</v>
      </c>
    </row>
    <row r="39" spans="1:12" ht="14.25" customHeight="1" outlineLevel="1">
      <c r="A39" s="88"/>
      <c r="B39" s="73"/>
      <c r="C39" s="111"/>
      <c r="D39" s="9" t="s">
        <v>7</v>
      </c>
      <c r="E39" s="28">
        <v>0</v>
      </c>
      <c r="F39" s="31">
        <v>0</v>
      </c>
      <c r="G39" s="31">
        <v>0</v>
      </c>
      <c r="H39" s="30">
        <v>0</v>
      </c>
      <c r="I39" s="108"/>
      <c r="J39" s="43"/>
      <c r="K39" s="49"/>
      <c r="L39" s="49"/>
    </row>
    <row r="40" spans="1:12" ht="13.5" customHeight="1" outlineLevel="1">
      <c r="A40" s="88"/>
      <c r="B40" s="73"/>
      <c r="C40" s="111"/>
      <c r="D40" s="9" t="s">
        <v>8</v>
      </c>
      <c r="E40" s="28">
        <v>0</v>
      </c>
      <c r="F40" s="31">
        <v>0</v>
      </c>
      <c r="G40" s="31">
        <v>0</v>
      </c>
      <c r="H40" s="30">
        <v>0</v>
      </c>
      <c r="I40" s="108"/>
      <c r="J40" s="43"/>
      <c r="K40" s="49"/>
      <c r="L40" s="49"/>
    </row>
    <row r="41" spans="1:12" ht="14.25" customHeight="1" outlineLevel="1">
      <c r="A41" s="88"/>
      <c r="B41" s="73"/>
      <c r="C41" s="111"/>
      <c r="D41" s="9" t="s">
        <v>9</v>
      </c>
      <c r="E41" s="28">
        <v>17258.3</v>
      </c>
      <c r="F41" s="34">
        <v>17258.3</v>
      </c>
      <c r="G41" s="34">
        <v>17258.3</v>
      </c>
      <c r="H41" s="30">
        <f t="shared" si="1"/>
        <v>100</v>
      </c>
      <c r="I41" s="108"/>
      <c r="J41" s="43"/>
      <c r="K41" s="49"/>
      <c r="L41" s="49"/>
    </row>
    <row r="42" spans="1:12" ht="14.25" customHeight="1" outlineLevel="1">
      <c r="A42" s="89"/>
      <c r="B42" s="74"/>
      <c r="C42" s="111"/>
      <c r="D42" s="22" t="s">
        <v>10</v>
      </c>
      <c r="E42" s="28">
        <v>525.2</v>
      </c>
      <c r="F42" s="29">
        <f>11+514.2</f>
        <v>525.2</v>
      </c>
      <c r="G42" s="29">
        <f>11+514.2</f>
        <v>525.2</v>
      </c>
      <c r="H42" s="30">
        <f t="shared" si="1"/>
        <v>100</v>
      </c>
      <c r="I42" s="109"/>
      <c r="J42" s="44"/>
      <c r="K42" s="50"/>
      <c r="L42" s="50"/>
    </row>
    <row r="43" spans="1:12" s="5" customFormat="1" ht="15" outlineLevel="1">
      <c r="A43" s="8" t="s">
        <v>32</v>
      </c>
      <c r="B43" s="65" t="s">
        <v>44</v>
      </c>
      <c r="C43" s="66"/>
      <c r="D43" s="66"/>
      <c r="E43" s="66"/>
      <c r="F43" s="66"/>
      <c r="G43" s="66"/>
      <c r="H43" s="66"/>
      <c r="I43" s="66"/>
      <c r="J43" s="66"/>
      <c r="K43" s="66"/>
      <c r="L43" s="68"/>
    </row>
    <row r="44" spans="1:12" ht="14.25" customHeight="1" outlineLevel="1">
      <c r="A44" s="69" t="s">
        <v>33</v>
      </c>
      <c r="B44" s="72" t="s">
        <v>63</v>
      </c>
      <c r="C44" s="75" t="s">
        <v>11</v>
      </c>
      <c r="D44" s="9" t="s">
        <v>6</v>
      </c>
      <c r="E44" s="30">
        <f>SUM(E45:E48)</f>
        <v>55800.4</v>
      </c>
      <c r="F44" s="31">
        <f>SUM(F45:F48)</f>
        <v>57410.4</v>
      </c>
      <c r="G44" s="31">
        <f>SUM(G45:G48)</f>
        <v>57410.4</v>
      </c>
      <c r="H44" s="30">
        <f t="shared" si="1"/>
        <v>102.9</v>
      </c>
      <c r="I44" s="107" t="s">
        <v>70</v>
      </c>
      <c r="J44" s="132" t="s">
        <v>23</v>
      </c>
      <c r="K44" s="42">
        <v>16.06</v>
      </c>
      <c r="L44" s="126">
        <v>20.6</v>
      </c>
    </row>
    <row r="45" spans="1:12" ht="14.25" customHeight="1" outlineLevel="1">
      <c r="A45" s="70"/>
      <c r="B45" s="73"/>
      <c r="C45" s="76"/>
      <c r="D45" s="9" t="s">
        <v>7</v>
      </c>
      <c r="E45" s="28">
        <v>0</v>
      </c>
      <c r="F45" s="31">
        <v>0</v>
      </c>
      <c r="G45" s="31">
        <v>0</v>
      </c>
      <c r="H45" s="30">
        <v>0</v>
      </c>
      <c r="I45" s="108"/>
      <c r="J45" s="133"/>
      <c r="K45" s="43"/>
      <c r="L45" s="127"/>
    </row>
    <row r="46" spans="1:12" ht="14.25" customHeight="1" outlineLevel="1">
      <c r="A46" s="70"/>
      <c r="B46" s="73"/>
      <c r="C46" s="76"/>
      <c r="D46" s="9" t="s">
        <v>8</v>
      </c>
      <c r="E46" s="28">
        <v>45173.8</v>
      </c>
      <c r="F46" s="29">
        <v>45173.8</v>
      </c>
      <c r="G46" s="29">
        <v>45173.8</v>
      </c>
      <c r="H46" s="30">
        <f t="shared" si="1"/>
        <v>100</v>
      </c>
      <c r="I46" s="108"/>
      <c r="J46" s="133"/>
      <c r="K46" s="43"/>
      <c r="L46" s="127"/>
    </row>
    <row r="47" spans="1:12" ht="14.25" customHeight="1" outlineLevel="1">
      <c r="A47" s="70"/>
      <c r="B47" s="73"/>
      <c r="C47" s="76"/>
      <c r="D47" s="9" t="s">
        <v>9</v>
      </c>
      <c r="E47" s="28">
        <v>4626.6</v>
      </c>
      <c r="F47" s="31">
        <v>4626.6</v>
      </c>
      <c r="G47" s="31">
        <v>4626.6</v>
      </c>
      <c r="H47" s="30">
        <f t="shared" si="1"/>
        <v>100</v>
      </c>
      <c r="I47" s="108"/>
      <c r="J47" s="133"/>
      <c r="K47" s="43"/>
      <c r="L47" s="127"/>
    </row>
    <row r="48" spans="1:12" ht="14.25" customHeight="1" outlineLevel="1">
      <c r="A48" s="71"/>
      <c r="B48" s="74"/>
      <c r="C48" s="77"/>
      <c r="D48" s="9" t="s">
        <v>10</v>
      </c>
      <c r="E48" s="28">
        <v>6000</v>
      </c>
      <c r="F48" s="29">
        <v>7610</v>
      </c>
      <c r="G48" s="29">
        <v>7610</v>
      </c>
      <c r="H48" s="30">
        <f t="shared" si="1"/>
        <v>126.8</v>
      </c>
      <c r="I48" s="109"/>
      <c r="J48" s="134"/>
      <c r="K48" s="44"/>
      <c r="L48" s="128"/>
    </row>
    <row r="49" spans="1:12" s="5" customFormat="1" ht="15" outlineLevel="1">
      <c r="A49" s="8" t="s">
        <v>45</v>
      </c>
      <c r="B49" s="65" t="s">
        <v>46</v>
      </c>
      <c r="C49" s="66"/>
      <c r="D49" s="66"/>
      <c r="E49" s="66"/>
      <c r="F49" s="66"/>
      <c r="G49" s="66"/>
      <c r="H49" s="66"/>
      <c r="I49" s="66"/>
      <c r="J49" s="66"/>
      <c r="K49" s="66"/>
      <c r="L49" s="68"/>
    </row>
    <row r="50" spans="1:12" s="5" customFormat="1" ht="32.25" customHeight="1" outlineLevel="1">
      <c r="A50" s="69" t="s">
        <v>49</v>
      </c>
      <c r="B50" s="72" t="s">
        <v>50</v>
      </c>
      <c r="C50" s="75" t="s">
        <v>11</v>
      </c>
      <c r="D50" s="9" t="s">
        <v>6</v>
      </c>
      <c r="E50" s="30">
        <f>E51+E52+E53+E54</f>
        <v>15191</v>
      </c>
      <c r="F50" s="29">
        <f>SUM(F51:F54)</f>
        <v>15191</v>
      </c>
      <c r="G50" s="29">
        <f>SUM(G51:G54)</f>
        <v>15191</v>
      </c>
      <c r="H50" s="30">
        <f>ROUND(G50/E50*100,1)</f>
        <v>100</v>
      </c>
      <c r="I50" s="107" t="s">
        <v>71</v>
      </c>
      <c r="J50" s="121" t="s">
        <v>59</v>
      </c>
      <c r="K50" s="118">
        <v>0</v>
      </c>
      <c r="L50" s="129">
        <v>0</v>
      </c>
    </row>
    <row r="51" spans="1:12" s="5" customFormat="1" ht="21.75" customHeight="1" outlineLevel="1">
      <c r="A51" s="70"/>
      <c r="B51" s="73"/>
      <c r="C51" s="76"/>
      <c r="D51" s="9" t="s">
        <v>7</v>
      </c>
      <c r="E51" s="28">
        <v>0</v>
      </c>
      <c r="F51" s="31">
        <v>0</v>
      </c>
      <c r="G51" s="31">
        <v>0</v>
      </c>
      <c r="H51" s="30">
        <v>0</v>
      </c>
      <c r="I51" s="108"/>
      <c r="J51" s="121"/>
      <c r="K51" s="118"/>
      <c r="L51" s="130"/>
    </row>
    <row r="52" spans="1:12" s="5" customFormat="1" ht="21.75" customHeight="1" outlineLevel="1">
      <c r="A52" s="70"/>
      <c r="B52" s="73"/>
      <c r="C52" s="76"/>
      <c r="D52" s="9" t="s">
        <v>8</v>
      </c>
      <c r="E52" s="28">
        <v>0</v>
      </c>
      <c r="F52" s="31">
        <v>0</v>
      </c>
      <c r="G52" s="31">
        <v>0</v>
      </c>
      <c r="H52" s="30">
        <v>0</v>
      </c>
      <c r="I52" s="109"/>
      <c r="J52" s="121"/>
      <c r="K52" s="118"/>
      <c r="L52" s="131"/>
    </row>
    <row r="53" spans="1:12" s="5" customFormat="1" ht="21.75" customHeight="1" outlineLevel="1">
      <c r="A53" s="70"/>
      <c r="B53" s="73"/>
      <c r="C53" s="76"/>
      <c r="D53" s="9" t="s">
        <v>9</v>
      </c>
      <c r="E53" s="28">
        <v>13810</v>
      </c>
      <c r="F53" s="31">
        <v>13810</v>
      </c>
      <c r="G53" s="31">
        <v>13810</v>
      </c>
      <c r="H53" s="30">
        <f>ROUND(G53/E53*100,1)</f>
        <v>100</v>
      </c>
      <c r="I53" s="107" t="s">
        <v>66</v>
      </c>
      <c r="J53" s="42" t="s">
        <v>22</v>
      </c>
      <c r="K53" s="45">
        <v>110.4</v>
      </c>
      <c r="L53" s="48">
        <v>133.4</v>
      </c>
    </row>
    <row r="54" spans="1:12" s="5" customFormat="1" ht="21.75" customHeight="1" outlineLevel="1">
      <c r="A54" s="71"/>
      <c r="B54" s="74"/>
      <c r="C54" s="77"/>
      <c r="D54" s="9" t="s">
        <v>10</v>
      </c>
      <c r="E54" s="28">
        <v>1381</v>
      </c>
      <c r="F54" s="29">
        <v>1381</v>
      </c>
      <c r="G54" s="29">
        <v>1381</v>
      </c>
      <c r="H54" s="30">
        <f>ROUND(G54/E54*100,1)</f>
        <v>100</v>
      </c>
      <c r="I54" s="109"/>
      <c r="J54" s="44"/>
      <c r="K54" s="47"/>
      <c r="L54" s="50"/>
    </row>
    <row r="55" spans="1:12" s="5" customFormat="1" ht="17.25" customHeight="1" outlineLevel="1">
      <c r="A55" s="62" t="s">
        <v>72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4"/>
    </row>
    <row r="56" spans="1:12" s="5" customFormat="1" ht="15" customHeight="1" outlineLevel="1">
      <c r="A56" s="8" t="s">
        <v>5</v>
      </c>
      <c r="B56" s="65" t="s">
        <v>84</v>
      </c>
      <c r="C56" s="66"/>
      <c r="D56" s="66"/>
      <c r="E56" s="66"/>
      <c r="F56" s="66"/>
      <c r="G56" s="66"/>
      <c r="H56" s="67"/>
      <c r="I56" s="67"/>
      <c r="J56" s="66"/>
      <c r="K56" s="66"/>
      <c r="L56" s="68"/>
    </row>
    <row r="57" spans="1:12" ht="22.5" customHeight="1" outlineLevel="1">
      <c r="A57" s="69" t="s">
        <v>21</v>
      </c>
      <c r="B57" s="72" t="s">
        <v>75</v>
      </c>
      <c r="C57" s="75" t="s">
        <v>28</v>
      </c>
      <c r="D57" s="9" t="s">
        <v>6</v>
      </c>
      <c r="E57" s="30">
        <f>SUM(E58:E61)</f>
        <v>900</v>
      </c>
      <c r="F57" s="31">
        <f>SUM(F58:F61)</f>
        <v>897</v>
      </c>
      <c r="G57" s="31">
        <f>SUM(G58:G61)</f>
        <v>897</v>
      </c>
      <c r="H57" s="30">
        <f>ROUND(G57/E57*100,1)</f>
        <v>99.7</v>
      </c>
      <c r="I57" s="82" t="s">
        <v>73</v>
      </c>
      <c r="J57" s="121" t="s">
        <v>22</v>
      </c>
      <c r="K57" s="78">
        <v>92.5</v>
      </c>
      <c r="L57" s="115">
        <v>95.6</v>
      </c>
    </row>
    <row r="58" spans="1:12" ht="22.5" customHeight="1" outlineLevel="1">
      <c r="A58" s="70"/>
      <c r="B58" s="73"/>
      <c r="C58" s="76"/>
      <c r="D58" s="9" t="s">
        <v>7</v>
      </c>
      <c r="E58" s="28">
        <v>0</v>
      </c>
      <c r="F58" s="31">
        <v>0</v>
      </c>
      <c r="G58" s="31">
        <v>0</v>
      </c>
      <c r="H58" s="30">
        <v>0</v>
      </c>
      <c r="I58" s="82"/>
      <c r="J58" s="121"/>
      <c r="K58" s="78"/>
      <c r="L58" s="117"/>
    </row>
    <row r="59" spans="1:12" ht="20.25" customHeight="1" outlineLevel="1">
      <c r="A59" s="70"/>
      <c r="B59" s="73"/>
      <c r="C59" s="76"/>
      <c r="D59" s="9" t="s">
        <v>8</v>
      </c>
      <c r="E59" s="28">
        <v>0</v>
      </c>
      <c r="F59" s="31">
        <v>0</v>
      </c>
      <c r="G59" s="31">
        <v>0</v>
      </c>
      <c r="H59" s="30">
        <v>0</v>
      </c>
      <c r="I59" s="82" t="s">
        <v>74</v>
      </c>
      <c r="J59" s="121" t="s">
        <v>22</v>
      </c>
      <c r="K59" s="78">
        <v>95</v>
      </c>
      <c r="L59" s="115">
        <v>95.6</v>
      </c>
    </row>
    <row r="60" spans="1:12" ht="20.25" customHeight="1" outlineLevel="1">
      <c r="A60" s="70"/>
      <c r="B60" s="73"/>
      <c r="C60" s="76"/>
      <c r="D60" s="9" t="s">
        <v>9</v>
      </c>
      <c r="E60" s="28">
        <v>900</v>
      </c>
      <c r="F60" s="31">
        <v>897</v>
      </c>
      <c r="G60" s="31">
        <v>897</v>
      </c>
      <c r="H60" s="30">
        <f>ROUND(G60/E60*100,1)</f>
        <v>99.7</v>
      </c>
      <c r="I60" s="82"/>
      <c r="J60" s="121"/>
      <c r="K60" s="78"/>
      <c r="L60" s="116"/>
    </row>
    <row r="61" spans="1:12" ht="20.25" customHeight="1" outlineLevel="1">
      <c r="A61" s="71"/>
      <c r="B61" s="74"/>
      <c r="C61" s="77"/>
      <c r="D61" s="9" t="s">
        <v>10</v>
      </c>
      <c r="E61" s="28">
        <v>0</v>
      </c>
      <c r="F61" s="31">
        <v>0</v>
      </c>
      <c r="G61" s="31">
        <v>0</v>
      </c>
      <c r="H61" s="30">
        <v>0</v>
      </c>
      <c r="I61" s="82"/>
      <c r="J61" s="121"/>
      <c r="K61" s="78"/>
      <c r="L61" s="117"/>
    </row>
    <row r="62" spans="1:12" s="5" customFormat="1" ht="17.25" customHeight="1" outlineLevel="1">
      <c r="A62" s="62" t="s">
        <v>57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4"/>
    </row>
    <row r="63" spans="1:12" s="5" customFormat="1" ht="15" outlineLevel="1">
      <c r="A63" s="8" t="s">
        <v>52</v>
      </c>
      <c r="B63" s="65" t="s">
        <v>51</v>
      </c>
      <c r="C63" s="66"/>
      <c r="D63" s="66"/>
      <c r="E63" s="66"/>
      <c r="F63" s="66"/>
      <c r="G63" s="66"/>
      <c r="H63" s="67"/>
      <c r="I63" s="67"/>
      <c r="J63" s="66"/>
      <c r="K63" s="66"/>
      <c r="L63" s="68"/>
    </row>
    <row r="64" spans="1:12" s="5" customFormat="1" ht="21.75" customHeight="1" outlineLevel="1">
      <c r="A64" s="69" t="s">
        <v>55</v>
      </c>
      <c r="B64" s="72" t="s">
        <v>62</v>
      </c>
      <c r="C64" s="75" t="s">
        <v>11</v>
      </c>
      <c r="D64" s="9" t="s">
        <v>6</v>
      </c>
      <c r="E64" s="30">
        <f>SUM(E65:E68)</f>
        <v>16848.4</v>
      </c>
      <c r="F64" s="31">
        <f>SUM(F65:F68)</f>
        <v>16808.2</v>
      </c>
      <c r="G64" s="35">
        <f>SUM(G65:G68)</f>
        <v>16808.2</v>
      </c>
      <c r="H64" s="30">
        <f>ROUND(G64/E64*100,1)</f>
        <v>99.8</v>
      </c>
      <c r="I64" s="120" t="s">
        <v>54</v>
      </c>
      <c r="J64" s="121" t="s">
        <v>22</v>
      </c>
      <c r="K64" s="78">
        <v>100</v>
      </c>
      <c r="L64" s="45">
        <v>100</v>
      </c>
    </row>
    <row r="65" spans="1:12" s="5" customFormat="1" ht="21.75" customHeight="1" outlineLevel="1">
      <c r="A65" s="70"/>
      <c r="B65" s="73"/>
      <c r="C65" s="76"/>
      <c r="D65" s="9" t="s">
        <v>7</v>
      </c>
      <c r="E65" s="28">
        <v>0</v>
      </c>
      <c r="F65" s="31">
        <v>0</v>
      </c>
      <c r="G65" s="31">
        <v>0</v>
      </c>
      <c r="H65" s="30">
        <v>0</v>
      </c>
      <c r="I65" s="120"/>
      <c r="J65" s="121"/>
      <c r="K65" s="78"/>
      <c r="L65" s="47"/>
    </row>
    <row r="66" spans="1:12" s="5" customFormat="1" ht="21.75" customHeight="1" outlineLevel="1">
      <c r="A66" s="70"/>
      <c r="B66" s="73"/>
      <c r="C66" s="76"/>
      <c r="D66" s="9" t="s">
        <v>8</v>
      </c>
      <c r="E66" s="28">
        <v>1588.3</v>
      </c>
      <c r="F66" s="31">
        <v>1588.3</v>
      </c>
      <c r="G66" s="35">
        <v>1588.3</v>
      </c>
      <c r="H66" s="30">
        <f>ROUND(G66/E66*100,1)</f>
        <v>100</v>
      </c>
      <c r="I66" s="39" t="s">
        <v>53</v>
      </c>
      <c r="J66" s="42" t="s">
        <v>22</v>
      </c>
      <c r="K66" s="45">
        <v>100</v>
      </c>
      <c r="L66" s="45">
        <v>100</v>
      </c>
    </row>
    <row r="67" spans="1:12" s="5" customFormat="1" ht="21.75" customHeight="1" outlineLevel="1">
      <c r="A67" s="70"/>
      <c r="B67" s="73"/>
      <c r="C67" s="76"/>
      <c r="D67" s="9" t="s">
        <v>9</v>
      </c>
      <c r="E67" s="28">
        <v>15260.1</v>
      </c>
      <c r="F67" s="31">
        <v>15219.9</v>
      </c>
      <c r="G67" s="31">
        <v>15219.9</v>
      </c>
      <c r="H67" s="30">
        <f>ROUND(G67/E67*100,1)</f>
        <v>99.7</v>
      </c>
      <c r="I67" s="40"/>
      <c r="J67" s="43"/>
      <c r="K67" s="46"/>
      <c r="L67" s="46"/>
    </row>
    <row r="68" spans="1:12" s="5" customFormat="1" ht="21.75" customHeight="1" outlineLevel="1">
      <c r="A68" s="71"/>
      <c r="B68" s="74"/>
      <c r="C68" s="77"/>
      <c r="D68" s="9" t="s">
        <v>10</v>
      </c>
      <c r="E68" s="28">
        <v>0</v>
      </c>
      <c r="F68" s="29">
        <v>0</v>
      </c>
      <c r="G68" s="36">
        <v>0</v>
      </c>
      <c r="H68" s="30">
        <v>0</v>
      </c>
      <c r="I68" s="41"/>
      <c r="J68" s="44"/>
      <c r="K68" s="47"/>
      <c r="L68" s="47"/>
    </row>
    <row r="69" spans="1:12" s="5" customFormat="1" ht="17.25" customHeight="1" outlineLevel="1">
      <c r="A69" s="62" t="s">
        <v>89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4"/>
    </row>
    <row r="70" spans="1:12" s="5" customFormat="1" ht="15" outlineLevel="1">
      <c r="A70" s="8" t="s">
        <v>85</v>
      </c>
      <c r="B70" s="65" t="s">
        <v>86</v>
      </c>
      <c r="C70" s="66"/>
      <c r="D70" s="66"/>
      <c r="E70" s="66"/>
      <c r="F70" s="66"/>
      <c r="G70" s="66"/>
      <c r="H70" s="67"/>
      <c r="I70" s="67"/>
      <c r="J70" s="66"/>
      <c r="K70" s="66"/>
      <c r="L70" s="68"/>
    </row>
    <row r="71" spans="1:12" s="5" customFormat="1" ht="21.75" customHeight="1" outlineLevel="1">
      <c r="A71" s="69" t="s">
        <v>55</v>
      </c>
      <c r="B71" s="72" t="s">
        <v>87</v>
      </c>
      <c r="C71" s="75" t="s">
        <v>11</v>
      </c>
      <c r="D71" s="9" t="s">
        <v>6</v>
      </c>
      <c r="E71" s="30">
        <f>SUM(E72:E75)</f>
        <v>10557</v>
      </c>
      <c r="F71" s="31">
        <f>SUM(F72:F75)</f>
        <v>10463.6</v>
      </c>
      <c r="G71" s="35">
        <f>SUM(G72:G75)</f>
        <v>10463.6</v>
      </c>
      <c r="H71" s="30">
        <f>ROUND(G71/E71*100,1)</f>
        <v>99.1</v>
      </c>
      <c r="I71" s="39" t="s">
        <v>88</v>
      </c>
      <c r="J71" s="42" t="s">
        <v>22</v>
      </c>
      <c r="K71" s="45">
        <v>100</v>
      </c>
      <c r="L71" s="48">
        <v>92</v>
      </c>
    </row>
    <row r="72" spans="1:12" s="5" customFormat="1" ht="21.75" customHeight="1" outlineLevel="1">
      <c r="A72" s="70"/>
      <c r="B72" s="73"/>
      <c r="C72" s="76"/>
      <c r="D72" s="9" t="s">
        <v>7</v>
      </c>
      <c r="E72" s="28">
        <v>195</v>
      </c>
      <c r="F72" s="31">
        <v>195</v>
      </c>
      <c r="G72" s="31">
        <v>195</v>
      </c>
      <c r="H72" s="30">
        <f>ROUND(G72/E72*100,1)</f>
        <v>100</v>
      </c>
      <c r="I72" s="40"/>
      <c r="J72" s="43"/>
      <c r="K72" s="46"/>
      <c r="L72" s="49"/>
    </row>
    <row r="73" spans="1:12" s="5" customFormat="1" ht="21.75" customHeight="1" outlineLevel="1">
      <c r="A73" s="70"/>
      <c r="B73" s="73"/>
      <c r="C73" s="76"/>
      <c r="D73" s="9" t="s">
        <v>8</v>
      </c>
      <c r="E73" s="28">
        <v>0</v>
      </c>
      <c r="F73" s="31">
        <v>0</v>
      </c>
      <c r="G73" s="35">
        <v>0</v>
      </c>
      <c r="H73" s="30">
        <v>0</v>
      </c>
      <c r="I73" s="40"/>
      <c r="J73" s="43"/>
      <c r="K73" s="46"/>
      <c r="L73" s="49"/>
    </row>
    <row r="74" spans="1:12" s="5" customFormat="1" ht="21.75" customHeight="1" outlineLevel="1">
      <c r="A74" s="70"/>
      <c r="B74" s="73"/>
      <c r="C74" s="76"/>
      <c r="D74" s="9" t="s">
        <v>9</v>
      </c>
      <c r="E74" s="28">
        <v>10362</v>
      </c>
      <c r="F74" s="31">
        <v>10268.6</v>
      </c>
      <c r="G74" s="31">
        <v>10268.6</v>
      </c>
      <c r="H74" s="30">
        <f>ROUND(G74/E74*100,1)</f>
        <v>99.1</v>
      </c>
      <c r="I74" s="40"/>
      <c r="J74" s="43"/>
      <c r="K74" s="46"/>
      <c r="L74" s="49"/>
    </row>
    <row r="75" spans="1:12" s="5" customFormat="1" ht="21.75" customHeight="1" outlineLevel="1">
      <c r="A75" s="71"/>
      <c r="B75" s="74"/>
      <c r="C75" s="77"/>
      <c r="D75" s="9" t="s">
        <v>10</v>
      </c>
      <c r="E75" s="28">
        <v>0</v>
      </c>
      <c r="F75" s="29">
        <v>0</v>
      </c>
      <c r="G75" s="36">
        <v>0</v>
      </c>
      <c r="H75" s="30">
        <v>0</v>
      </c>
      <c r="I75" s="41"/>
      <c r="J75" s="44"/>
      <c r="K75" s="47"/>
      <c r="L75" s="50"/>
    </row>
    <row r="76" spans="1:12" s="5" customFormat="1" ht="21.75" customHeight="1" outlineLevel="1">
      <c r="A76" s="86" t="s">
        <v>95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1:12" s="5" customFormat="1" ht="21.75" customHeight="1" outlineLevel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</sheetData>
  <sheetProtection/>
  <mergeCells count="119">
    <mergeCell ref="L38:L42"/>
    <mergeCell ref="B43:L43"/>
    <mergeCell ref="B37:L37"/>
    <mergeCell ref="I35:I36"/>
    <mergeCell ref="K35:K36"/>
    <mergeCell ref="B32:B36"/>
    <mergeCell ref="I32:I34"/>
    <mergeCell ref="J32:J34"/>
    <mergeCell ref="K32:K34"/>
    <mergeCell ref="L32:L34"/>
    <mergeCell ref="I26:I30"/>
    <mergeCell ref="B25:L25"/>
    <mergeCell ref="A26:A30"/>
    <mergeCell ref="J15:J16"/>
    <mergeCell ref="L44:L48"/>
    <mergeCell ref="L35:L36"/>
    <mergeCell ref="I38:I42"/>
    <mergeCell ref="J38:J42"/>
    <mergeCell ref="K38:K42"/>
    <mergeCell ref="L17:L19"/>
    <mergeCell ref="J44:J48"/>
    <mergeCell ref="K44:K48"/>
    <mergeCell ref="K15:K16"/>
    <mergeCell ref="L15:L16"/>
    <mergeCell ref="I17:I19"/>
    <mergeCell ref="J17:J19"/>
    <mergeCell ref="K17:K19"/>
    <mergeCell ref="B31:L31"/>
    <mergeCell ref="J26:J30"/>
    <mergeCell ref="C26:C30"/>
    <mergeCell ref="K57:K58"/>
    <mergeCell ref="L57:L58"/>
    <mergeCell ref="K53:K54"/>
    <mergeCell ref="B50:B54"/>
    <mergeCell ref="C50:C54"/>
    <mergeCell ref="I50:I52"/>
    <mergeCell ref="J50:J52"/>
    <mergeCell ref="I53:I54"/>
    <mergeCell ref="L53:L54"/>
    <mergeCell ref="L50:L52"/>
    <mergeCell ref="A2:L2"/>
    <mergeCell ref="A4:A5"/>
    <mergeCell ref="B4:B5"/>
    <mergeCell ref="C4:C5"/>
    <mergeCell ref="D4:D5"/>
    <mergeCell ref="C32:C36"/>
    <mergeCell ref="B26:B30"/>
    <mergeCell ref="A15:A19"/>
    <mergeCell ref="K26:K30"/>
    <mergeCell ref="L26:L30"/>
    <mergeCell ref="J35:J36"/>
    <mergeCell ref="I64:I65"/>
    <mergeCell ref="J64:J65"/>
    <mergeCell ref="K66:K68"/>
    <mergeCell ref="A55:L55"/>
    <mergeCell ref="J59:J61"/>
    <mergeCell ref="L66:L68"/>
    <mergeCell ref="B63:L63"/>
    <mergeCell ref="I57:I58"/>
    <mergeCell ref="J57:J58"/>
    <mergeCell ref="I4:L4"/>
    <mergeCell ref="A38:A42"/>
    <mergeCell ref="B38:B42"/>
    <mergeCell ref="C38:C42"/>
    <mergeCell ref="A7:L7"/>
    <mergeCell ref="L59:L61"/>
    <mergeCell ref="B56:L56"/>
    <mergeCell ref="K50:K52"/>
    <mergeCell ref="I9:I11"/>
    <mergeCell ref="C8:C12"/>
    <mergeCell ref="I15:I16"/>
    <mergeCell ref="A32:A36"/>
    <mergeCell ref="A50:A54"/>
    <mergeCell ref="A44:A48"/>
    <mergeCell ref="B44:B48"/>
    <mergeCell ref="C44:C48"/>
    <mergeCell ref="B15:B19"/>
    <mergeCell ref="C15:C19"/>
    <mergeCell ref="B49:L49"/>
    <mergeCell ref="I44:I48"/>
    <mergeCell ref="B14:L14"/>
    <mergeCell ref="E4:H4"/>
    <mergeCell ref="A76:L76"/>
    <mergeCell ref="K64:K65"/>
    <mergeCell ref="L64:L65"/>
    <mergeCell ref="A8:A12"/>
    <mergeCell ref="J9:J11"/>
    <mergeCell ref="K9:K11"/>
    <mergeCell ref="L9:L11"/>
    <mergeCell ref="A13:L13"/>
    <mergeCell ref="B8:B12"/>
    <mergeCell ref="A64:A68"/>
    <mergeCell ref="B64:B68"/>
    <mergeCell ref="C64:C68"/>
    <mergeCell ref="A57:A61"/>
    <mergeCell ref="B57:B61"/>
    <mergeCell ref="C57:C61"/>
    <mergeCell ref="A62:L62"/>
    <mergeCell ref="I59:I61"/>
    <mergeCell ref="L20:L24"/>
    <mergeCell ref="A69:L69"/>
    <mergeCell ref="B70:L70"/>
    <mergeCell ref="A71:A75"/>
    <mergeCell ref="B71:B75"/>
    <mergeCell ref="C71:C75"/>
    <mergeCell ref="K59:K61"/>
    <mergeCell ref="J53:J54"/>
    <mergeCell ref="I66:I68"/>
    <mergeCell ref="J66:J68"/>
    <mergeCell ref="I71:I75"/>
    <mergeCell ref="J71:J75"/>
    <mergeCell ref="K71:K75"/>
    <mergeCell ref="L71:L75"/>
    <mergeCell ref="A20:A24"/>
    <mergeCell ref="B20:B24"/>
    <mergeCell ref="C20:C24"/>
    <mergeCell ref="I20:I24"/>
    <mergeCell ref="J20:J24"/>
    <mergeCell ref="K20:K24"/>
  </mergeCells>
  <printOptions/>
  <pageMargins left="0.7874015748031497" right="0.1968503937007874" top="0.4330708661417323" bottom="0.31496062992125984" header="0.2755905511811024" footer="0.31496062992125984"/>
  <pageSetup fitToHeight="2" horizontalDpi="600" verticalDpi="600" orientation="landscape" paperSize="9" scale="66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Arhipova_YV</dc:creator>
  <cp:keywords/>
  <dc:description/>
  <cp:lastModifiedBy>Lebedeva_MV</cp:lastModifiedBy>
  <cp:lastPrinted>2022-10-11T15:19:19Z</cp:lastPrinted>
  <dcterms:created xsi:type="dcterms:W3CDTF">2015-03-30T10:35:56Z</dcterms:created>
  <dcterms:modified xsi:type="dcterms:W3CDTF">2023-03-07T07:24:27Z</dcterms:modified>
  <cp:category/>
  <cp:version/>
  <cp:contentType/>
  <cp:contentStatus/>
</cp:coreProperties>
</file>