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370" windowWidth="15480" windowHeight="5865" tabRatio="683" activeTab="0"/>
  </bookViews>
  <sheets>
    <sheet name="1. Доходы (в сравнении)" sheetId="1" r:id="rId1"/>
    <sheet name="2. Расходы (в сравнении)" sheetId="2" r:id="rId2"/>
    <sheet name="3. Муниципальные программы" sheetId="3" r:id="rId3"/>
  </sheets>
  <definedNames>
    <definedName name="_xlnm.Print_Titles" localSheetId="1">'2. Расходы (в сравнении)'!$B:$D,'2. Расходы (в сравнении)'!$4:$6</definedName>
    <definedName name="_xlnm.Print_Titles" localSheetId="2">'3. Муниципальные программы'!$5:$6</definedName>
    <definedName name="_xlnm.Print_Area" localSheetId="0">'1. Доходы (в сравнении)'!$A$1:$F$43</definedName>
    <definedName name="_xlnm.Print_Area" localSheetId="1">'2. Расходы (в сравнении)'!$A$1:$H$64</definedName>
    <definedName name="_xlnm.Print_Area" localSheetId="2">'3. Муниципальные программы'!$A$1:$E$29</definedName>
  </definedNames>
  <calcPr fullCalcOnLoad="1"/>
</workbook>
</file>

<file path=xl/sharedStrings.xml><?xml version="1.0" encoding="utf-8"?>
<sst xmlns="http://schemas.openxmlformats.org/spreadsheetml/2006/main" count="154" uniqueCount="130">
  <si>
    <t>ВСЕГО:</t>
  </si>
  <si>
    <t>(тыс. руб.)</t>
  </si>
  <si>
    <t>Раздел</t>
  </si>
  <si>
    <t>Подраздел</t>
  </si>
  <si>
    <t>Другие общегосударственные вопросы</t>
  </si>
  <si>
    <t>Мобилизационная подготовка экономики</t>
  </si>
  <si>
    <t>Пенсионное обеспечение</t>
  </si>
  <si>
    <t>Социальное обеспечение населения</t>
  </si>
  <si>
    <t>Наименование</t>
  </si>
  <si>
    <t>№ п/п</t>
  </si>
  <si>
    <t>Наименование источника</t>
  </si>
  <si>
    <t>Всего:</t>
  </si>
  <si>
    <t>-</t>
  </si>
  <si>
    <t>Жилищное хозяйство</t>
  </si>
  <si>
    <t>Благоустройство</t>
  </si>
  <si>
    <t>Дорожное хозяйство (дорожные фонды)</t>
  </si>
  <si>
    <t>Дошкольное образование</t>
  </si>
  <si>
    <t>Общее образование</t>
  </si>
  <si>
    <t>Культура</t>
  </si>
  <si>
    <t>Физическая культура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</si>
  <si>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</si>
  <si>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</si>
  <si>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Санитарно-эпидемиологическое благополучие</t>
  </si>
  <si>
    <t>Массовый спорт</t>
  </si>
  <si>
    <t>СВЕДЕНИЯ ОБ ИСПОЛНЕНИИ МУНИЦИПАЛЬНЫХ ПРОГРАММ ГОРОДА ВОЛОГДЫ</t>
  </si>
  <si>
    <t>ОБЩЕГОСУДАРСТВЕННЫЕ ВОПРОСЫ</t>
  </si>
  <si>
    <t>Функционирование высшего должностного лица субъекта Российской Федерации и муниципального образования</t>
  </si>
  <si>
    <t>Функционирование законодательных (представительных) органов государственной власти и представительных органов муниципальных образований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</si>
  <si>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</si>
  <si>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</si>
  <si>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</si>
  <si>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</si>
  <si>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Другие вопросы в области национальной безопасности и правоохранительной деятельности</t>
  </si>
  <si>
    <t>НАЦИОНАЛЬНАЯ ЭКОНОМИКА</t>
  </si>
  <si>
    <t>Другие вопросы в области национальной экономики</t>
  </si>
  <si>
    <t>ЖИЛИЩНО-КОММУНАЛЬНОЕ ХОЗЯЙСТВО</t>
  </si>
  <si>
    <t>Другие вопросы в области жилищно-коммунального хозяйства</t>
  </si>
  <si>
    <t>ОХРАНА ОКРУЖАЮЩЕЙ СРЕДЫ</t>
  </si>
  <si>
    <t>Другие вопросы в области охраны окружающей среды</t>
  </si>
  <si>
    <t>ОБРАЗОВАНИЕ</t>
  </si>
  <si>
    <t>Молодежная политика и оздоровление детей</t>
  </si>
  <si>
    <t>Другие вопросы в области образования</t>
  </si>
  <si>
    <t>КУЛЬТУРА, КИНЕМАТОГРАФИЯ</t>
  </si>
  <si>
    <t>Другие вопросы в области культуры, кинематографии</t>
  </si>
  <si>
    <t>ЗДРАВООХРАНЕНИЕ</t>
  </si>
  <si>
    <t>СОЦИАЛЬНАЯ ПОЛИТИКА</t>
  </si>
  <si>
    <t>Охрана семьи и детства</t>
  </si>
  <si>
    <t>Другие вопросы в области социальной политики</t>
  </si>
  <si>
    <t>ФИЗИЧЕСКАЯ КУЛЬТУРА И СПОРТ</t>
  </si>
  <si>
    <t>Другие вопросы в области физической культуры и спорта</t>
  </si>
  <si>
    <t>СРЕДСТВА МАССОВОЙ ИНФОРМАЦИИ</t>
  </si>
  <si>
    <t>Периодическая печать и издательства</t>
  </si>
  <si>
    <t>ОБСЛУЖИВАНИЕ ГОСУДАРСТВЕННОГО И МУНИЦИПАЛЬНОГО ДОЛГА</t>
  </si>
  <si>
    <t>Обслуживание государственного внутреннего и муниципального долга</t>
  </si>
  <si>
    <t>Муниципальная программа "Развитие образования"</t>
  </si>
  <si>
    <t>Муниципальная программа "Развитие физической культуры и спорта"</t>
  </si>
  <si>
    <t>Муниципальная программа "Социальная поддержка граждан"</t>
  </si>
  <si>
    <t>Муниципальная программа "Обеспечение общественной безопасности"</t>
  </si>
  <si>
    <t>Муниципальная программа "Экономическое развитие города Вологды"</t>
  </si>
  <si>
    <t>Муниципальная программа "Развитие градостроительства и инфраструктуры"</t>
  </si>
  <si>
    <t>Судебная система</t>
  </si>
  <si>
    <t>Коммунальное хозяйство</t>
  </si>
  <si>
    <t>СВЕДЕНИЯ ОБ ИСПОЛНЕНИИ БЮДЖЕТА ГОРОДА ВОЛОГДЫ</t>
  </si>
  <si>
    <t>% исполнения</t>
  </si>
  <si>
    <t>Дополнительное образование детей</t>
  </si>
  <si>
    <t>Уровень исполнения от данных аналогичного периода прошлого года, %</t>
  </si>
  <si>
    <t>Уровень исполнения от плановых назначений, %</t>
  </si>
  <si>
    <t>Прикладные научные исследования в области общегосударственных вопросов</t>
  </si>
  <si>
    <t>Наименование доходов</t>
  </si>
  <si>
    <t>НАЛОГОВЫЕ И НЕНАЛОГОВЫЕ ДОХОДЫ</t>
  </si>
  <si>
    <t>налоговые</t>
  </si>
  <si>
    <t>НАЛОГИ НА ПРИБЫЛЬ, ДОХОДЫ</t>
  </si>
  <si>
    <t>Налог на доходы физических лиц</t>
  </si>
  <si>
    <t>НАЛОГИ НА ТОВАРЫ (РАБОТЫ,УСЛУГИ),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</si>
  <si>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</si>
  <si>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</si>
  <si>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</si>
  <si>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</si>
  <si>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</si>
  <si>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</si>
  <si>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</si>
  <si>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</si>
  <si>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</si>
  <si>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</si>
  <si>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</si>
  <si>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</si>
  <si>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</si>
  <si>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</si>
  <si>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</si>
  <si>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</si>
  <si>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</si>
  <si>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</si>
  <si>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</si>
  <si>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</si>
  <si>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</t>
  </si>
  <si>
    <t>Субвенции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</si>
  <si>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</si>
  <si>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</si>
  <si>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</si>
  <si>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Муниципальная программа "Обеспечение жильем отдельных категорий граждан"</t>
  </si>
  <si>
    <t>Муниципальная программа "Развитие сферы культуры города Вологды"</t>
  </si>
  <si>
    <t>Муниципальная программа "Создание условий для развития гражданского общества, информационной открытости и молодежной политики"</t>
  </si>
  <si>
    <t>Общеэкономические вопросы</t>
  </si>
  <si>
    <t>Транспорт</t>
  </si>
  <si>
    <t>Защита населения и территории от чрезвычайных ситуаций природного и техногенного характера, пожарная безопасность</t>
  </si>
  <si>
    <t>Гражданская оборона</t>
  </si>
  <si>
    <t>Муниципальная программа "Формирование современной городской среды на территории городского округа города Вологды"</t>
  </si>
  <si>
    <t>Муниципальная программа "Управление муниципальными финансами городского округа города Вологды"</t>
  </si>
  <si>
    <t>Муниципальная программа "Совершенствование муниципального управления в городском округе городе Вологде"</t>
  </si>
  <si>
    <t>Связь и информатика</t>
  </si>
  <si>
    <t>Безвозмездные поступления от государственных (муниципальных организаций)</t>
  </si>
  <si>
    <t>Прочие безвозмездные поступления</t>
  </si>
  <si>
    <t>Прикладные научные исследования в области охраны окружающей среды</t>
  </si>
  <si>
    <t>Обеспечение проведения выборов и референдумов</t>
  </si>
  <si>
    <t>Прикладные научные исследования в области национальной экономики</t>
  </si>
  <si>
    <t>Плановые назначения на 2024 год</t>
  </si>
  <si>
    <t>Утверждено в бюджете города Вологды на 2024 год</t>
  </si>
  <si>
    <t>Профессиональная подготовка, переподготовка и повышение квалификации</t>
  </si>
  <si>
    <t>Муниципальная программа "Реализация молодежной политики на территории городского округа города Вологды"</t>
  </si>
  <si>
    <t>Муниципальная программа "Цифровая трансформация муниципального управления в городском округе городе Вологде"</t>
  </si>
  <si>
    <t xml:space="preserve">Утверждено в бюджете города Вологды на 2024 год </t>
  </si>
  <si>
    <t>исполнение доходов по состоянию на 01 марта 2024 года</t>
  </si>
  <si>
    <t>Исполнение бюджета на                          01 марта               2024 года</t>
  </si>
  <si>
    <t>Исполнение бюджета на                          01 марта               2023 года</t>
  </si>
  <si>
    <t>АДМИНИСТРАТИВНЫЕ ПЛАТЕЖИ И СБОРЫ</t>
  </si>
  <si>
    <t>исполнение расходов по состоянию на 01 марта 2024 года</t>
  </si>
  <si>
    <t>Исполнено по состоянию                  на 01 марта                       2024 года</t>
  </si>
  <si>
    <t>Исполнено по состоянию                  на 01 марта                     2023 года</t>
  </si>
  <si>
    <t>по состоянию на 01 марта 2024 года</t>
  </si>
  <si>
    <t>Исполнено по состоянию на                  01 марта 2024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</si>
</sst>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;[Red]\-#,##0.0"/>
    <numFmt numFmtId="174" formatCode="#,##0.0"/>
    <numFmt numFmtId="175" formatCode="#,##0.0_ ;\-#,##0.0\ "/>
    <numFmt numFmtId="176" formatCode="0.0"/>
    <numFmt numFmtId="177" formatCode="#,##0.0_ ;[Red]\-#,##0.0\ "/>
    <numFmt numFmtId="178" formatCode="0.00000"/>
    <numFmt numFmtId="179" formatCode="0.0000"/>
    <numFmt numFmtId="180" formatCode="0.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0_ ;[Red]\-#,##0.00000\ "/>
    <numFmt numFmtId="193" formatCode="0.0;[Red]\-0.0"/>
    <numFmt numFmtId="194" formatCode="&quot;&quot;###,##0.00"/>
    <numFmt numFmtId="195" formatCode="#,##0.0000"/>
  </numFmts>
  <fonts count="5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52" applyFont="1" applyFill="1" applyAlignment="1">
      <alignment vertical="center"/>
      <protection/>
    </xf>
    <xf numFmtId="174" fontId="2" fillId="0" borderId="0" xfId="52" applyNumberFormat="1" applyFill="1" applyBorder="1" applyAlignment="1">
      <alignment horizontal="right" vertical="center"/>
      <protection/>
    </xf>
    <xf numFmtId="49" fontId="2" fillId="0" borderId="0" xfId="52" applyNumberFormat="1" applyFill="1" applyAlignment="1">
      <alignment vertical="center"/>
      <protection/>
    </xf>
    <xf numFmtId="49" fontId="2" fillId="0" borderId="0" xfId="52" applyNumberFormat="1" applyFont="1" applyFill="1" applyAlignment="1">
      <alignment vertical="center"/>
      <protection/>
    </xf>
    <xf numFmtId="174" fontId="2" fillId="0" borderId="0" xfId="52" applyNumberFormat="1" applyFon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174" fontId="2" fillId="0" borderId="0" xfId="52" applyNumberFormat="1" applyFill="1" applyBorder="1" applyAlignment="1">
      <alignment horizontal="right" vertical="center" wrapText="1"/>
      <protection/>
    </xf>
    <xf numFmtId="0" fontId="2" fillId="0" borderId="0" xfId="52" applyFill="1" applyBorder="1" applyAlignment="1">
      <alignment vertical="center"/>
      <protection/>
    </xf>
    <xf numFmtId="49" fontId="2" fillId="0" borderId="0" xfId="52" applyNumberFormat="1" applyFill="1" applyBorder="1" applyAlignment="1">
      <alignment vertical="center"/>
      <protection/>
    </xf>
    <xf numFmtId="0" fontId="0" fillId="0" borderId="0" xfId="0" applyBorder="1" applyAlignment="1">
      <alignment horizontal="left"/>
    </xf>
    <xf numFmtId="173" fontId="51" fillId="0" borderId="0" xfId="52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174" fontId="3" fillId="0" borderId="0" xfId="52" applyNumberFormat="1" applyFont="1" applyFill="1" applyAlignment="1">
      <alignment vertical="center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7" applyNumberFormat="1" applyFont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52" applyFont="1" applyFill="1" applyBorder="1" applyAlignment="1">
      <alignment horizontal="left" vertical="center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176" fontId="4" fillId="0" borderId="10" xfId="52" applyNumberFormat="1" applyFont="1" applyFill="1" applyBorder="1" applyAlignment="1">
      <alignment horizontal="center" vertical="center" wrapText="1"/>
      <protection/>
    </xf>
    <xf numFmtId="176" fontId="7" fillId="0" borderId="10" xfId="52" applyNumberFormat="1" applyFont="1" applyFill="1" applyBorder="1" applyAlignment="1">
      <alignment horizontal="center" vertical="center" wrapText="1"/>
      <protection/>
    </xf>
    <xf numFmtId="0" fontId="4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5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74" fontId="12" fillId="33" borderId="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justify" wrapText="1"/>
    </xf>
    <xf numFmtId="172" fontId="10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justify" wrapText="1"/>
    </xf>
    <xf numFmtId="172" fontId="11" fillId="0" borderId="10" xfId="0" applyNumberFormat="1" applyFont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justify" wrapText="1"/>
    </xf>
    <xf numFmtId="172" fontId="10" fillId="33" borderId="10" xfId="0" applyNumberFormat="1" applyFont="1" applyFill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74" fontId="53" fillId="0" borderId="10" xfId="0" applyNumberFormat="1" applyFont="1" applyFill="1" applyBorder="1" applyAlignment="1">
      <alignment horizontal="right" wrapText="1"/>
    </xf>
    <xf numFmtId="174" fontId="53" fillId="33" borderId="10" xfId="0" applyNumberFormat="1" applyFont="1" applyFill="1" applyBorder="1" applyAlignment="1">
      <alignment horizontal="right" wrapText="1"/>
    </xf>
    <xf numFmtId="174" fontId="10" fillId="33" borderId="10" xfId="0" applyNumberFormat="1" applyFont="1" applyFill="1" applyBorder="1" applyAlignment="1">
      <alignment horizontal="right" wrapText="1"/>
    </xf>
    <xf numFmtId="174" fontId="11" fillId="0" borderId="10" xfId="0" applyNumberFormat="1" applyFont="1" applyFill="1" applyBorder="1" applyAlignment="1">
      <alignment horizontal="right" wrapText="1"/>
    </xf>
    <xf numFmtId="174" fontId="10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Border="1" applyAlignment="1">
      <alignment horizontal="justify" wrapText="1"/>
    </xf>
    <xf numFmtId="172" fontId="4" fillId="0" borderId="10" xfId="0" applyNumberFormat="1" applyFont="1" applyBorder="1" applyAlignment="1">
      <alignment horizontal="center" wrapText="1"/>
    </xf>
    <xf numFmtId="174" fontId="53" fillId="0" borderId="10" xfId="0" applyNumberFormat="1" applyFont="1" applyFill="1" applyBorder="1" applyAlignment="1">
      <alignment horizontal="center" wrapText="1"/>
    </xf>
    <xf numFmtId="174" fontId="53" fillId="0" borderId="10" xfId="0" applyNumberFormat="1" applyFont="1" applyFill="1" applyBorder="1" applyAlignment="1">
      <alignment horizontal="center"/>
    </xf>
    <xf numFmtId="174" fontId="54" fillId="0" borderId="10" xfId="0" applyNumberFormat="1" applyFont="1" applyFill="1" applyBorder="1" applyAlignment="1">
      <alignment horizontal="center" wrapText="1"/>
    </xf>
    <xf numFmtId="174" fontId="54" fillId="0" borderId="10" xfId="0" applyNumberFormat="1" applyFont="1" applyFill="1" applyBorder="1" applyAlignment="1">
      <alignment horizontal="center"/>
    </xf>
    <xf numFmtId="174" fontId="53" fillId="33" borderId="10" xfId="0" applyNumberFormat="1" applyFont="1" applyFill="1" applyBorder="1" applyAlignment="1">
      <alignment horizontal="center" wrapText="1"/>
    </xf>
    <xf numFmtId="174" fontId="54" fillId="33" borderId="10" xfId="0" applyNumberFormat="1" applyFont="1" applyFill="1" applyBorder="1" applyAlignment="1">
      <alignment horizontal="center" wrapText="1"/>
    </xf>
    <xf numFmtId="174" fontId="54" fillId="0" borderId="10" xfId="0" applyNumberFormat="1" applyFont="1" applyFill="1" applyBorder="1" applyAlignment="1">
      <alignment horizontal="right" wrapText="1"/>
    </xf>
    <xf numFmtId="174" fontId="54" fillId="0" borderId="14" xfId="0" applyNumberFormat="1" applyFont="1" applyFill="1" applyBorder="1" applyAlignment="1">
      <alignment horizontal="right" wrapText="1"/>
    </xf>
    <xf numFmtId="174" fontId="54" fillId="0" borderId="14" xfId="0" applyNumberFormat="1" applyFont="1" applyBorder="1" applyAlignment="1">
      <alignment horizontal="right" wrapText="1"/>
    </xf>
    <xf numFmtId="174" fontId="54" fillId="0" borderId="10" xfId="0" applyNumberFormat="1" applyFont="1" applyBorder="1" applyAlignment="1">
      <alignment horizontal="right" wrapText="1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174" fontId="4" fillId="0" borderId="10" xfId="52" applyNumberFormat="1" applyFont="1" applyFill="1" applyBorder="1" applyAlignment="1">
      <alignment horizontal="center" vertical="center"/>
      <protection/>
    </xf>
    <xf numFmtId="174" fontId="4" fillId="0" borderId="15" xfId="52" applyNumberFormat="1" applyFont="1" applyFill="1" applyBorder="1" applyAlignment="1">
      <alignment horizontal="center" vertical="center"/>
      <protection/>
    </xf>
    <xf numFmtId="174" fontId="4" fillId="0" borderId="10" xfId="0" applyNumberFormat="1" applyFont="1" applyFill="1" applyBorder="1" applyAlignment="1">
      <alignment horizontal="center" vertical="center" wrapText="1"/>
    </xf>
    <xf numFmtId="174" fontId="7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7" xfId="52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right" vertical="center"/>
      <protection/>
    </xf>
    <xf numFmtId="0" fontId="7" fillId="0" borderId="0" xfId="52" applyFont="1" applyFill="1" applyAlignment="1">
      <alignment horizontal="center" wrapText="1"/>
      <protection/>
    </xf>
    <xf numFmtId="2" fontId="4" fillId="0" borderId="0" xfId="52" applyNumberFormat="1" applyFont="1" applyFill="1" applyAlignment="1">
      <alignment horizontal="center" wrapText="1"/>
      <protection/>
    </xf>
    <xf numFmtId="0" fontId="2" fillId="0" borderId="0" xfId="52" applyFill="1" applyAlignment="1">
      <alignment vertical="center" wrapText="1"/>
      <protection/>
    </xf>
    <xf numFmtId="174" fontId="2" fillId="0" borderId="0" xfId="52" applyNumberFormat="1" applyFill="1" applyBorder="1" applyAlignment="1">
      <alignment horizontal="righ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F43"/>
  <sheetViews>
    <sheetView tabSelected="1" view="pageBreakPreview" zoomScale="80" zoomScaleNormal="85" zoomScaleSheetLayoutView="80" zoomScalePageLayoutView="0" workbookViewId="0" topLeftCell="A1">
      <selection activeCell="C58" sqref="C58"/>
    </sheetView>
  </sheetViews>
  <sheetFormatPr defaultColWidth="10.33203125" defaultRowHeight="11.25"/>
  <cols>
    <col min="1" max="1" width="105.33203125" style="1" customWidth="1"/>
    <col min="2" max="2" width="22.33203125" style="14" customWidth="1"/>
    <col min="3" max="3" width="25.66015625" style="39" customWidth="1"/>
    <col min="4" max="5" width="21" style="0" customWidth="1"/>
    <col min="6" max="6" width="24.5" style="0" customWidth="1"/>
  </cols>
  <sheetData>
    <row r="1" spans="1:6" ht="33" customHeight="1">
      <c r="A1" s="16"/>
      <c r="B1" s="16"/>
      <c r="C1" s="16"/>
      <c r="D1" s="17"/>
      <c r="E1" s="13"/>
      <c r="F1" s="13"/>
    </row>
    <row r="2" spans="1:6" ht="39" customHeight="1">
      <c r="A2" s="16"/>
      <c r="B2" s="16"/>
      <c r="C2" s="16"/>
      <c r="D2" s="17"/>
      <c r="E2" s="13"/>
      <c r="F2" s="13"/>
    </row>
    <row r="3" spans="1:6" ht="25.5" customHeight="1">
      <c r="A3" s="81" t="s">
        <v>62</v>
      </c>
      <c r="B3" s="81"/>
      <c r="C3" s="81"/>
      <c r="D3" s="81"/>
      <c r="E3" s="81"/>
      <c r="F3" s="81"/>
    </row>
    <row r="4" spans="1:6" ht="19.5">
      <c r="A4" s="82" t="s">
        <v>121</v>
      </c>
      <c r="B4" s="82"/>
      <c r="C4" s="82"/>
      <c r="D4" s="82"/>
      <c r="E4" s="82"/>
      <c r="F4" s="82"/>
    </row>
    <row r="5" spans="1:6" ht="26.25" customHeight="1">
      <c r="A5" s="16"/>
      <c r="B5" s="16"/>
      <c r="C5" s="16"/>
      <c r="D5" s="15"/>
      <c r="E5" s="13"/>
      <c r="F5" s="13"/>
    </row>
    <row r="6" spans="1:6" ht="78" customHeight="1">
      <c r="A6" s="16"/>
      <c r="B6" s="18"/>
      <c r="C6" s="18"/>
      <c r="D6" s="18"/>
      <c r="E6" s="13"/>
      <c r="F6" s="40" t="s">
        <v>1</v>
      </c>
    </row>
    <row r="7" spans="1:6" ht="24" customHeight="1">
      <c r="A7" s="78" t="s">
        <v>68</v>
      </c>
      <c r="B7" s="78" t="s">
        <v>115</v>
      </c>
      <c r="C7" s="79" t="s">
        <v>122</v>
      </c>
      <c r="D7" s="79" t="s">
        <v>123</v>
      </c>
      <c r="E7" s="79" t="s">
        <v>66</v>
      </c>
      <c r="F7" s="79" t="s">
        <v>65</v>
      </c>
    </row>
    <row r="8" spans="1:6" ht="78" customHeight="1">
      <c r="A8" s="78"/>
      <c r="B8" s="78"/>
      <c r="C8" s="80"/>
      <c r="D8" s="80"/>
      <c r="E8" s="80"/>
      <c r="F8" s="80"/>
    </row>
    <row r="9" spans="1:6" ht="30" customHeigh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</row>
    <row r="10" spans="1:6" ht="26.25" customHeight="1">
      <c r="A10" s="45" t="s">
        <v>69</v>
      </c>
      <c r="B10" s="62">
        <f>B11+B25</f>
        <v>4592448.100000001</v>
      </c>
      <c r="C10" s="62">
        <f>C11+C25</f>
        <v>614811.26363</v>
      </c>
      <c r="D10" s="62">
        <f>D11+D25</f>
        <v>79301.104693</v>
      </c>
      <c r="E10" s="62">
        <f>C10/B10*100</f>
        <v>13.387440646961254</v>
      </c>
      <c r="F10" s="63">
        <f>C10/D10*100</f>
        <v>775.2871363017343</v>
      </c>
    </row>
    <row r="11" spans="1:6" ht="28.5" customHeight="1">
      <c r="A11" s="45" t="s">
        <v>70</v>
      </c>
      <c r="B11" s="62">
        <f>SUM(B12,B14,B15,B20,B23,B24)</f>
        <v>4310678.7</v>
      </c>
      <c r="C11" s="62">
        <f>SUM(C12,C14,C15,C20,C23,C24)</f>
        <v>544363.19505</v>
      </c>
      <c r="D11" s="62">
        <f>SUM(D12,D14,D15,D20,D23,D24)</f>
        <v>6864.866013000001</v>
      </c>
      <c r="E11" s="62">
        <f aca="true" t="shared" si="0" ref="E11:E43">C11/B11*100</f>
        <v>12.628247961278117</v>
      </c>
      <c r="F11" s="63">
        <f aca="true" t="shared" si="1" ref="F11:F43">C11/D11*100</f>
        <v>7929.698759147507</v>
      </c>
    </row>
    <row r="12" spans="1:6" ht="30.75" customHeight="1">
      <c r="A12" s="46" t="s">
        <v>71</v>
      </c>
      <c r="B12" s="64">
        <f>B13</f>
        <v>2693933.8</v>
      </c>
      <c r="C12" s="64">
        <f>C13</f>
        <v>386516.29853</v>
      </c>
      <c r="D12" s="64">
        <f>D13</f>
        <v>9892.335983</v>
      </c>
      <c r="E12" s="64">
        <f t="shared" si="0"/>
        <v>14.347653922676198</v>
      </c>
      <c r="F12" s="65">
        <f t="shared" si="1"/>
        <v>3907.229790761545</v>
      </c>
    </row>
    <row r="13" spans="1:6" ht="44.25" customHeight="1">
      <c r="A13" s="46" t="s">
        <v>72</v>
      </c>
      <c r="B13" s="64">
        <v>2693933.8</v>
      </c>
      <c r="C13" s="64">
        <v>386516.29853</v>
      </c>
      <c r="D13" s="64">
        <v>9892.335983</v>
      </c>
      <c r="E13" s="64">
        <f t="shared" si="0"/>
        <v>14.347653922676198</v>
      </c>
      <c r="F13" s="65">
        <f t="shared" si="1"/>
        <v>3907.229790761545</v>
      </c>
    </row>
    <row r="14" spans="1:6" ht="46.5" customHeight="1">
      <c r="A14" s="46" t="s">
        <v>73</v>
      </c>
      <c r="B14" s="64">
        <v>13201.9</v>
      </c>
      <c r="C14" s="64">
        <v>2198.09757</v>
      </c>
      <c r="D14" s="64">
        <v>1284.86771</v>
      </c>
      <c r="E14" s="64">
        <f t="shared" si="0"/>
        <v>16.64985774774843</v>
      </c>
      <c r="F14" s="65">
        <f t="shared" si="1"/>
        <v>171.07578880630442</v>
      </c>
    </row>
    <row r="15" spans="1:6" ht="30" customHeight="1">
      <c r="A15" s="45" t="s">
        <v>74</v>
      </c>
      <c r="B15" s="62">
        <f>B16+B17+B18+B19</f>
        <v>818849.3</v>
      </c>
      <c r="C15" s="62">
        <f>C16+C17+C18+C19</f>
        <v>63876.45154</v>
      </c>
      <c r="D15" s="62">
        <f>D16+D17+D18+D19</f>
        <v>-13068.0427</v>
      </c>
      <c r="E15" s="62">
        <f t="shared" si="0"/>
        <v>7.800757909910895</v>
      </c>
      <c r="F15" s="63">
        <f t="shared" si="1"/>
        <v>-488.79891967295146</v>
      </c>
    </row>
    <row r="16" spans="1:6" ht="28.5" customHeight="1">
      <c r="A16" s="46" t="s">
        <v>75</v>
      </c>
      <c r="B16" s="64">
        <v>718722.3</v>
      </c>
      <c r="C16" s="64">
        <v>7601.13522</v>
      </c>
      <c r="D16" s="64">
        <v>-104.31594</v>
      </c>
      <c r="E16" s="64">
        <f t="shared" si="0"/>
        <v>1.0575900065992108</v>
      </c>
      <c r="F16" s="65">
        <f t="shared" si="1"/>
        <v>-7286.647869922852</v>
      </c>
    </row>
    <row r="17" spans="1:6" ht="32.25" customHeight="1">
      <c r="A17" s="46" t="s">
        <v>76</v>
      </c>
      <c r="B17" s="64">
        <v>0</v>
      </c>
      <c r="C17" s="64">
        <v>54.15015</v>
      </c>
      <c r="D17" s="64">
        <v>-3757.86153</v>
      </c>
      <c r="E17" s="64">
        <v>0</v>
      </c>
      <c r="F17" s="65">
        <f t="shared" si="1"/>
        <v>-1.440983111477234</v>
      </c>
    </row>
    <row r="18" spans="1:6" ht="28.5" customHeight="1">
      <c r="A18" s="46" t="s">
        <v>77</v>
      </c>
      <c r="B18" s="64">
        <v>11015.7</v>
      </c>
      <c r="C18" s="64">
        <v>0.028</v>
      </c>
      <c r="D18" s="64">
        <v>-0.0137</v>
      </c>
      <c r="E18" s="64">
        <f t="shared" si="0"/>
        <v>0.00025418266655773125</v>
      </c>
      <c r="F18" s="65">
        <f t="shared" si="1"/>
        <v>-204.37956204379563</v>
      </c>
    </row>
    <row r="19" spans="1:6" ht="27.75" customHeight="1">
      <c r="A19" s="46" t="s">
        <v>78</v>
      </c>
      <c r="B19" s="64">
        <v>89111.3</v>
      </c>
      <c r="C19" s="64">
        <v>56221.13817</v>
      </c>
      <c r="D19" s="64">
        <v>-9205.85153</v>
      </c>
      <c r="E19" s="64">
        <f t="shared" si="0"/>
        <v>63.09091907535856</v>
      </c>
      <c r="F19" s="65">
        <f t="shared" si="1"/>
        <v>-610.7108939003277</v>
      </c>
    </row>
    <row r="20" spans="1:6" ht="29.25" customHeight="1">
      <c r="A20" s="45" t="s">
        <v>79</v>
      </c>
      <c r="B20" s="62">
        <f>B21+B22</f>
        <v>713741.7</v>
      </c>
      <c r="C20" s="62">
        <f>C21+C22</f>
        <v>46406.401119999995</v>
      </c>
      <c r="D20" s="62">
        <f>D21+D22</f>
        <v>1222.5630699999997</v>
      </c>
      <c r="E20" s="62">
        <f t="shared" si="0"/>
        <v>6.501848094345615</v>
      </c>
      <c r="F20" s="63">
        <f t="shared" si="1"/>
        <v>3795.8288008814143</v>
      </c>
    </row>
    <row r="21" spans="1:6" ht="24" customHeight="1">
      <c r="A21" s="46" t="s">
        <v>80</v>
      </c>
      <c r="B21" s="64">
        <v>543087.1</v>
      </c>
      <c r="C21" s="64">
        <v>18229.42847</v>
      </c>
      <c r="D21" s="64">
        <v>2605.24153</v>
      </c>
      <c r="E21" s="64">
        <f t="shared" si="0"/>
        <v>3.356630726452534</v>
      </c>
      <c r="F21" s="65">
        <f t="shared" si="1"/>
        <v>699.7212450394187</v>
      </c>
    </row>
    <row r="22" spans="1:6" ht="24.75" customHeight="1">
      <c r="A22" s="46" t="s">
        <v>81</v>
      </c>
      <c r="B22" s="64">
        <v>170654.6</v>
      </c>
      <c r="C22" s="64">
        <v>28176.97265</v>
      </c>
      <c r="D22" s="64">
        <v>-1382.67846</v>
      </c>
      <c r="E22" s="64">
        <f t="shared" si="0"/>
        <v>16.511112299346166</v>
      </c>
      <c r="F22" s="65">
        <f t="shared" si="1"/>
        <v>-2037.8543142995081</v>
      </c>
    </row>
    <row r="23" spans="1:6" ht="44.25" customHeight="1">
      <c r="A23" s="46" t="s">
        <v>82</v>
      </c>
      <c r="B23" s="64">
        <v>70952</v>
      </c>
      <c r="C23" s="64">
        <v>45300.94629</v>
      </c>
      <c r="D23" s="64">
        <v>7554.3645</v>
      </c>
      <c r="E23" s="64">
        <f t="shared" si="0"/>
        <v>63.84731408557899</v>
      </c>
      <c r="F23" s="65">
        <f t="shared" si="1"/>
        <v>599.6658791086927</v>
      </c>
    </row>
    <row r="24" spans="1:6" ht="32.25" customHeight="1">
      <c r="A24" s="46" t="s">
        <v>83</v>
      </c>
      <c r="B24" s="64">
        <v>0</v>
      </c>
      <c r="C24" s="64">
        <v>65</v>
      </c>
      <c r="D24" s="64">
        <v>-21.22255</v>
      </c>
      <c r="E24" s="64">
        <v>0</v>
      </c>
      <c r="F24" s="65">
        <f t="shared" si="1"/>
        <v>-306.2779920414842</v>
      </c>
    </row>
    <row r="25" spans="1:6" ht="38.25" customHeight="1">
      <c r="A25" s="45" t="s">
        <v>84</v>
      </c>
      <c r="B25" s="62">
        <f>B26+B27+B28+B29+B30+B31</f>
        <v>281769.4</v>
      </c>
      <c r="C25" s="62">
        <f>C26+C27+C28+C29+C31+C32</f>
        <v>70448.06858</v>
      </c>
      <c r="D25" s="62">
        <f>D26+D27+D28+D29+D31+D32</f>
        <v>72436.23868</v>
      </c>
      <c r="E25" s="62">
        <f t="shared" si="0"/>
        <v>25.002029524852592</v>
      </c>
      <c r="F25" s="63">
        <f t="shared" si="1"/>
        <v>97.25528252677077</v>
      </c>
    </row>
    <row r="26" spans="1:6" ht="30.75" customHeight="1">
      <c r="A26" s="46" t="s">
        <v>85</v>
      </c>
      <c r="B26" s="64">
        <v>187777.2</v>
      </c>
      <c r="C26" s="64">
        <v>42946.17947</v>
      </c>
      <c r="D26" s="64">
        <v>39391.00788</v>
      </c>
      <c r="E26" s="64">
        <f t="shared" si="0"/>
        <v>22.870816835057717</v>
      </c>
      <c r="F26" s="65">
        <f t="shared" si="1"/>
        <v>109.0253379675646</v>
      </c>
    </row>
    <row r="27" spans="1:6" ht="40.5" customHeight="1">
      <c r="A27" s="46" t="s">
        <v>86</v>
      </c>
      <c r="B27" s="64">
        <v>1482</v>
      </c>
      <c r="C27" s="64">
        <v>980.6102</v>
      </c>
      <c r="D27" s="64">
        <v>556.76948</v>
      </c>
      <c r="E27" s="64">
        <f t="shared" si="0"/>
        <v>66.16802968960863</v>
      </c>
      <c r="F27" s="65">
        <f t="shared" si="1"/>
        <v>176.12499162130794</v>
      </c>
    </row>
    <row r="28" spans="1:6" ht="32.25" customHeight="1">
      <c r="A28" s="46" t="s">
        <v>87</v>
      </c>
      <c r="B28" s="64">
        <v>35157.4</v>
      </c>
      <c r="C28" s="64">
        <v>4335.36186</v>
      </c>
      <c r="D28" s="64">
        <v>2836.15988</v>
      </c>
      <c r="E28" s="64">
        <f t="shared" si="0"/>
        <v>12.331292587051374</v>
      </c>
      <c r="F28" s="65">
        <f t="shared" si="1"/>
        <v>152.86027739733768</v>
      </c>
    </row>
    <row r="29" spans="1:6" ht="32.25" customHeight="1">
      <c r="A29" s="46" t="s">
        <v>88</v>
      </c>
      <c r="B29" s="64">
        <v>35682.4</v>
      </c>
      <c r="C29" s="64">
        <v>18402.46853</v>
      </c>
      <c r="D29" s="64">
        <v>25430.43404</v>
      </c>
      <c r="E29" s="64">
        <f t="shared" si="0"/>
        <v>51.572956219312594</v>
      </c>
      <c r="F29" s="65">
        <f t="shared" si="1"/>
        <v>72.36395769358248</v>
      </c>
    </row>
    <row r="30" spans="1:6" ht="29.25" customHeight="1">
      <c r="A30" s="46" t="s">
        <v>124</v>
      </c>
      <c r="B30" s="64">
        <v>21670.4</v>
      </c>
      <c r="C30" s="64">
        <v>0</v>
      </c>
      <c r="D30" s="64">
        <v>0</v>
      </c>
      <c r="E30" s="64">
        <v>0</v>
      </c>
      <c r="F30" s="65" t="s">
        <v>12</v>
      </c>
    </row>
    <row r="31" spans="1:6" ht="32.25" customHeight="1">
      <c r="A31" s="46" t="s">
        <v>89</v>
      </c>
      <c r="B31" s="64">
        <v>0</v>
      </c>
      <c r="C31" s="64">
        <v>3824.58344</v>
      </c>
      <c r="D31" s="64">
        <v>4237.78977</v>
      </c>
      <c r="E31" s="64" t="s">
        <v>12</v>
      </c>
      <c r="F31" s="65">
        <f t="shared" si="1"/>
        <v>90.24948493374649</v>
      </c>
    </row>
    <row r="32" spans="1:6" ht="34.5" customHeight="1">
      <c r="A32" s="46" t="s">
        <v>90</v>
      </c>
      <c r="B32" s="67">
        <v>0</v>
      </c>
      <c r="C32" s="64">
        <v>-41.13492</v>
      </c>
      <c r="D32" s="64">
        <v>-15.92237</v>
      </c>
      <c r="E32" s="64">
        <v>0</v>
      </c>
      <c r="F32" s="65">
        <f t="shared" si="1"/>
        <v>258.3467159725593</v>
      </c>
    </row>
    <row r="33" spans="1:6" ht="38.25" customHeight="1">
      <c r="A33" s="45" t="s">
        <v>91</v>
      </c>
      <c r="B33" s="66">
        <f>B34+B39+B40+B41+B42</f>
        <v>16076920.817850001</v>
      </c>
      <c r="C33" s="62">
        <f>C34+C39+C40+C41+C42</f>
        <v>1334350.37754</v>
      </c>
      <c r="D33" s="62">
        <f>D34+D39+D40+D41+D42</f>
        <v>990357.98742</v>
      </c>
      <c r="E33" s="62">
        <f t="shared" si="0"/>
        <v>8.299788203587392</v>
      </c>
      <c r="F33" s="63">
        <f t="shared" si="1"/>
        <v>134.73414608551207</v>
      </c>
    </row>
    <row r="34" spans="1:6" ht="44.25" customHeight="1">
      <c r="A34" s="46" t="s">
        <v>92</v>
      </c>
      <c r="B34" s="67">
        <f>B35+B36+B37+B38</f>
        <v>16063624.00785</v>
      </c>
      <c r="C34" s="64">
        <f>C35+C36+C37+C38</f>
        <v>1348675.9106</v>
      </c>
      <c r="D34" s="64">
        <f>D35+D36+D37+D38</f>
        <v>1006581.03986</v>
      </c>
      <c r="E34" s="64">
        <f t="shared" si="0"/>
        <v>8.395838385789698</v>
      </c>
      <c r="F34" s="65">
        <f t="shared" si="1"/>
        <v>133.98582500496732</v>
      </c>
    </row>
    <row r="35" spans="1:6" ht="35.25" customHeight="1">
      <c r="A35" s="46" t="s">
        <v>93</v>
      </c>
      <c r="B35" s="67">
        <v>1100609.8</v>
      </c>
      <c r="C35" s="64">
        <v>197802.5</v>
      </c>
      <c r="D35" s="64">
        <v>164535.9</v>
      </c>
      <c r="E35" s="64">
        <f t="shared" si="0"/>
        <v>17.972082385601144</v>
      </c>
      <c r="F35" s="65">
        <f t="shared" si="1"/>
        <v>120.21844472847567</v>
      </c>
    </row>
    <row r="36" spans="1:6" ht="32.25" customHeight="1">
      <c r="A36" s="46" t="s">
        <v>94</v>
      </c>
      <c r="B36" s="67">
        <v>9186391.14192</v>
      </c>
      <c r="C36" s="64">
        <v>443349.9332</v>
      </c>
      <c r="D36" s="64">
        <v>153816.07782</v>
      </c>
      <c r="E36" s="64">
        <f t="shared" si="0"/>
        <v>4.826159983291738</v>
      </c>
      <c r="F36" s="65">
        <f t="shared" si="1"/>
        <v>288.23380460839786</v>
      </c>
    </row>
    <row r="37" spans="1:6" ht="33" customHeight="1">
      <c r="A37" s="46" t="s">
        <v>95</v>
      </c>
      <c r="B37" s="67">
        <v>5174757.06593</v>
      </c>
      <c r="C37" s="64">
        <v>707523.4774</v>
      </c>
      <c r="D37" s="64">
        <v>688229.06204</v>
      </c>
      <c r="E37" s="64">
        <f t="shared" si="0"/>
        <v>13.672593097331129</v>
      </c>
      <c r="F37" s="65">
        <f t="shared" si="1"/>
        <v>102.80348744686962</v>
      </c>
    </row>
    <row r="38" spans="1:6" ht="51.75" customHeight="1">
      <c r="A38" s="46" t="s">
        <v>96</v>
      </c>
      <c r="B38" s="67">
        <v>601866</v>
      </c>
      <c r="C38" s="64">
        <v>0</v>
      </c>
      <c r="D38" s="64">
        <v>0</v>
      </c>
      <c r="E38" s="64">
        <f t="shared" si="0"/>
        <v>0</v>
      </c>
      <c r="F38" s="65" t="s">
        <v>12</v>
      </c>
    </row>
    <row r="39" spans="1:6" ht="30.75" customHeight="1">
      <c r="A39" s="46" t="s">
        <v>110</v>
      </c>
      <c r="B39" s="67">
        <v>410</v>
      </c>
      <c r="C39" s="64">
        <v>736.35</v>
      </c>
      <c r="D39" s="64">
        <v>123.68783</v>
      </c>
      <c r="E39" s="64">
        <f t="shared" si="0"/>
        <v>179.59756097560978</v>
      </c>
      <c r="F39" s="65">
        <f t="shared" si="1"/>
        <v>595.3293868927929</v>
      </c>
    </row>
    <row r="40" spans="1:6" ht="37.5" customHeight="1">
      <c r="A40" s="46" t="s">
        <v>111</v>
      </c>
      <c r="B40" s="67">
        <v>12886.81</v>
      </c>
      <c r="C40" s="64">
        <v>0</v>
      </c>
      <c r="D40" s="64">
        <v>0</v>
      </c>
      <c r="E40" s="64">
        <f t="shared" si="0"/>
        <v>0</v>
      </c>
      <c r="F40" s="65" t="s">
        <v>12</v>
      </c>
    </row>
    <row r="41" spans="1:6" ht="88.5" customHeight="1">
      <c r="A41" s="46" t="s">
        <v>97</v>
      </c>
      <c r="B41" s="67">
        <v>0</v>
      </c>
      <c r="C41" s="64">
        <v>1257.23822</v>
      </c>
      <c r="D41" s="64">
        <v>1090.44773</v>
      </c>
      <c r="E41" s="64">
        <v>0</v>
      </c>
      <c r="F41" s="65">
        <f t="shared" si="1"/>
        <v>115.29559697464819</v>
      </c>
    </row>
    <row r="42" spans="1:6" ht="31.5">
      <c r="A42" s="46" t="s">
        <v>98</v>
      </c>
      <c r="B42" s="67">
        <v>0</v>
      </c>
      <c r="C42" s="64">
        <v>-16319.12128</v>
      </c>
      <c r="D42" s="64">
        <v>-17437.188</v>
      </c>
      <c r="E42" s="64">
        <v>0</v>
      </c>
      <c r="F42" s="65">
        <f t="shared" si="1"/>
        <v>93.58803311634881</v>
      </c>
    </row>
    <row r="43" spans="1:6" ht="16.5">
      <c r="A43" s="45" t="s">
        <v>0</v>
      </c>
      <c r="B43" s="66">
        <f>B33+B10</f>
        <v>20669368.917850003</v>
      </c>
      <c r="C43" s="62">
        <f>C10+C33</f>
        <v>1949161.64117</v>
      </c>
      <c r="D43" s="62">
        <f>D10+D33</f>
        <v>1069659.092113</v>
      </c>
      <c r="E43" s="62">
        <f t="shared" si="0"/>
        <v>9.430194259519507</v>
      </c>
      <c r="F43" s="63">
        <f t="shared" si="1"/>
        <v>182.22269651535746</v>
      </c>
    </row>
  </sheetData>
  <sheetProtection/>
  <mergeCells count="8">
    <mergeCell ref="B7:B8"/>
    <mergeCell ref="C7:C8"/>
    <mergeCell ref="D7:D8"/>
    <mergeCell ref="E7:E8"/>
    <mergeCell ref="F7:F8"/>
    <mergeCell ref="A3:F3"/>
    <mergeCell ref="A4:F4"/>
    <mergeCell ref="A7:A8"/>
  </mergeCells>
  <printOptions horizontalCentered="1"/>
  <pageMargins left="0.4" right="0.3937007874015748" top="0.3937007874015748" bottom="0.3937007874015748" header="0" footer="0"/>
  <pageSetup fitToHeight="5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J65"/>
  <sheetViews>
    <sheetView view="pageBreakPreview" zoomScale="85" zoomScaleSheetLayoutView="85" zoomScalePageLayoutView="0" workbookViewId="0" topLeftCell="A1">
      <selection activeCell="G37" sqref="G37"/>
    </sheetView>
  </sheetViews>
  <sheetFormatPr defaultColWidth="9.33203125" defaultRowHeight="11.25"/>
  <cols>
    <col min="1" max="1" width="81" style="13" customWidth="1"/>
    <col min="2" max="2" width="12.83203125" style="14" customWidth="1"/>
    <col min="3" max="3" width="14.66015625" style="14" customWidth="1"/>
    <col min="4" max="4" width="27.66015625" style="14" customWidth="1"/>
    <col min="5" max="5" width="27.16015625" style="13" customWidth="1"/>
    <col min="6" max="6" width="24.5" style="33" customWidth="1"/>
    <col min="7" max="7" width="21.66015625" style="13" customWidth="1"/>
    <col min="8" max="8" width="21.83203125" style="13" customWidth="1"/>
    <col min="9" max="9" width="14.83203125" style="0" customWidth="1"/>
    <col min="10" max="10" width="18" style="0" customWidth="1"/>
    <col min="11" max="11" width="13.83203125" style="0" customWidth="1"/>
    <col min="12" max="12" width="14" style="0" customWidth="1"/>
    <col min="13" max="13" width="12.5" style="0" customWidth="1"/>
  </cols>
  <sheetData>
    <row r="1" spans="1:8" ht="36.75" customHeight="1">
      <c r="A1" s="87" t="s">
        <v>62</v>
      </c>
      <c r="B1" s="87"/>
      <c r="C1" s="87"/>
      <c r="D1" s="87"/>
      <c r="E1" s="87"/>
      <c r="F1" s="87"/>
      <c r="G1" s="87"/>
      <c r="H1" s="87"/>
    </row>
    <row r="2" spans="1:8" ht="21.75" customHeight="1">
      <c r="A2" s="88" t="s">
        <v>125</v>
      </c>
      <c r="B2" s="88"/>
      <c r="C2" s="88"/>
      <c r="D2" s="88"/>
      <c r="E2" s="88"/>
      <c r="F2" s="88"/>
      <c r="G2" s="88"/>
      <c r="H2" s="88"/>
    </row>
    <row r="3" spans="1:8" ht="15.75">
      <c r="A3" s="15"/>
      <c r="B3" s="16"/>
      <c r="C3" s="16"/>
      <c r="D3" s="18"/>
      <c r="E3" s="19"/>
      <c r="F3" s="32"/>
      <c r="G3" s="19"/>
      <c r="H3" s="19" t="s">
        <v>1</v>
      </c>
    </row>
    <row r="4" spans="1:8" ht="11.25">
      <c r="A4" s="85" t="s">
        <v>8</v>
      </c>
      <c r="B4" s="90" t="s">
        <v>2</v>
      </c>
      <c r="C4" s="90" t="s">
        <v>3</v>
      </c>
      <c r="D4" s="83" t="s">
        <v>116</v>
      </c>
      <c r="E4" s="83" t="s">
        <v>126</v>
      </c>
      <c r="F4" s="83" t="s">
        <v>127</v>
      </c>
      <c r="G4" s="85" t="s">
        <v>66</v>
      </c>
      <c r="H4" s="85" t="s">
        <v>65</v>
      </c>
    </row>
    <row r="5" spans="1:8" ht="99.75" customHeight="1">
      <c r="A5" s="86"/>
      <c r="B5" s="90"/>
      <c r="C5" s="90"/>
      <c r="D5" s="84"/>
      <c r="E5" s="84"/>
      <c r="F5" s="84"/>
      <c r="G5" s="86"/>
      <c r="H5" s="86"/>
    </row>
    <row r="6" spans="1:8" ht="12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6">
        <v>6</v>
      </c>
      <c r="G6" s="35">
        <v>7</v>
      </c>
      <c r="H6" s="35">
        <v>8</v>
      </c>
    </row>
    <row r="7" spans="1:8" s="1" customFormat="1" ht="16.5">
      <c r="A7" s="50" t="s">
        <v>25</v>
      </c>
      <c r="B7" s="51">
        <v>1</v>
      </c>
      <c r="C7" s="51"/>
      <c r="D7" s="55">
        <f>SUM(D8:D16)</f>
        <v>918153.8700000001</v>
      </c>
      <c r="E7" s="55">
        <f>SUM(E8:E16)</f>
        <v>110594.49407000002</v>
      </c>
      <c r="F7" s="55">
        <f>SUM(F8:F16)</f>
        <v>85193.88730999999</v>
      </c>
      <c r="G7" s="58">
        <f aca="true" t="shared" si="0" ref="G7:G15">SUM(E7)/D7*100</f>
        <v>12.045311541299718</v>
      </c>
      <c r="H7" s="58">
        <f>SUM(E7)/F7*100</f>
        <v>129.81505781931673</v>
      </c>
    </row>
    <row r="8" spans="1:8" s="1" customFormat="1" ht="33">
      <c r="A8" s="47" t="s">
        <v>26</v>
      </c>
      <c r="B8" s="48">
        <v>1</v>
      </c>
      <c r="C8" s="48">
        <v>2</v>
      </c>
      <c r="D8" s="68">
        <v>7074.6</v>
      </c>
      <c r="E8" s="68">
        <v>884.61026</v>
      </c>
      <c r="F8" s="68">
        <v>618.20188</v>
      </c>
      <c r="G8" s="59">
        <f t="shared" si="0"/>
        <v>12.504032171430188</v>
      </c>
      <c r="H8" s="59">
        <f>SUM(E8)/F8*100</f>
        <v>143.09407470582266</v>
      </c>
    </row>
    <row r="9" spans="1:8" s="1" customFormat="1" ht="49.5">
      <c r="A9" s="47" t="s">
        <v>27</v>
      </c>
      <c r="B9" s="48">
        <v>1</v>
      </c>
      <c r="C9" s="48">
        <v>3</v>
      </c>
      <c r="D9" s="68">
        <v>46955.6</v>
      </c>
      <c r="E9" s="68">
        <v>5087.34072</v>
      </c>
      <c r="F9" s="68">
        <v>3342.99772</v>
      </c>
      <c r="G9" s="59">
        <f t="shared" si="0"/>
        <v>10.834364207890006</v>
      </c>
      <c r="H9" s="59">
        <f aca="true" t="shared" si="1" ref="H9:H64">SUM(E9)/F9*100</f>
        <v>152.1790065713835</v>
      </c>
    </row>
    <row r="10" spans="1:8" s="1" customFormat="1" ht="49.5">
      <c r="A10" s="47" t="s">
        <v>21</v>
      </c>
      <c r="B10" s="48">
        <v>1</v>
      </c>
      <c r="C10" s="48">
        <v>4</v>
      </c>
      <c r="D10" s="68">
        <v>195009</v>
      </c>
      <c r="E10" s="68">
        <v>22356.95366</v>
      </c>
      <c r="F10" s="68">
        <v>21128.6651</v>
      </c>
      <c r="G10" s="59">
        <f t="shared" si="0"/>
        <v>11.464575306780713</v>
      </c>
      <c r="H10" s="59">
        <f t="shared" si="1"/>
        <v>105.81337511947217</v>
      </c>
    </row>
    <row r="11" spans="1:8" s="1" customFormat="1" ht="16.5">
      <c r="A11" s="47" t="s">
        <v>60</v>
      </c>
      <c r="B11" s="48">
        <v>1</v>
      </c>
      <c r="C11" s="48">
        <v>5</v>
      </c>
      <c r="D11" s="68">
        <v>36.2</v>
      </c>
      <c r="E11" s="68">
        <v>0</v>
      </c>
      <c r="F11" s="68">
        <v>0</v>
      </c>
      <c r="G11" s="59">
        <f t="shared" si="0"/>
        <v>0</v>
      </c>
      <c r="H11" s="59" t="s">
        <v>12</v>
      </c>
    </row>
    <row r="12" spans="1:8" s="1" customFormat="1" ht="49.5">
      <c r="A12" s="47" t="s">
        <v>28</v>
      </c>
      <c r="B12" s="48">
        <v>1</v>
      </c>
      <c r="C12" s="48">
        <v>6</v>
      </c>
      <c r="D12" s="68">
        <v>67357.3</v>
      </c>
      <c r="E12" s="68">
        <v>12325.13738</v>
      </c>
      <c r="F12" s="68">
        <v>8635.20294</v>
      </c>
      <c r="G12" s="59">
        <f t="shared" si="0"/>
        <v>18.29814642213984</v>
      </c>
      <c r="H12" s="59">
        <f t="shared" si="1"/>
        <v>142.7312996074184</v>
      </c>
    </row>
    <row r="13" spans="1:8" s="1" customFormat="1" ht="16.5">
      <c r="A13" s="60" t="s">
        <v>113</v>
      </c>
      <c r="B13" s="61">
        <v>1</v>
      </c>
      <c r="C13" s="61">
        <v>7</v>
      </c>
      <c r="D13" s="68">
        <v>0</v>
      </c>
      <c r="E13" s="68">
        <v>0</v>
      </c>
      <c r="F13" s="68">
        <v>0</v>
      </c>
      <c r="G13" s="59" t="s">
        <v>12</v>
      </c>
      <c r="H13" s="59" t="s">
        <v>12</v>
      </c>
    </row>
    <row r="14" spans="1:8" s="1" customFormat="1" ht="16.5">
      <c r="A14" s="47" t="s">
        <v>29</v>
      </c>
      <c r="B14" s="48">
        <v>1</v>
      </c>
      <c r="C14" s="48">
        <v>11</v>
      </c>
      <c r="D14" s="68">
        <v>5000</v>
      </c>
      <c r="E14" s="68">
        <v>0</v>
      </c>
      <c r="F14" s="68">
        <v>0</v>
      </c>
      <c r="G14" s="59">
        <f t="shared" si="0"/>
        <v>0</v>
      </c>
      <c r="H14" s="59" t="s">
        <v>12</v>
      </c>
    </row>
    <row r="15" spans="1:8" s="1" customFormat="1" ht="33">
      <c r="A15" s="47" t="s">
        <v>67</v>
      </c>
      <c r="B15" s="48">
        <v>1</v>
      </c>
      <c r="C15" s="48">
        <v>12</v>
      </c>
      <c r="D15" s="68">
        <v>940</v>
      </c>
      <c r="E15" s="68">
        <v>0</v>
      </c>
      <c r="F15" s="68">
        <v>0</v>
      </c>
      <c r="G15" s="59">
        <f t="shared" si="0"/>
        <v>0</v>
      </c>
      <c r="H15" s="59" t="s">
        <v>12</v>
      </c>
    </row>
    <row r="16" spans="1:8" s="1" customFormat="1" ht="16.5">
      <c r="A16" s="47" t="s">
        <v>4</v>
      </c>
      <c r="B16" s="48">
        <v>1</v>
      </c>
      <c r="C16" s="49">
        <v>13</v>
      </c>
      <c r="D16" s="68">
        <v>595781.17</v>
      </c>
      <c r="E16" s="68">
        <v>69940.45205</v>
      </c>
      <c r="F16" s="68">
        <v>51468.81967</v>
      </c>
      <c r="G16" s="59">
        <f aca="true" t="shared" si="2" ref="G16:G34">SUM(E16)/D16*100</f>
        <v>11.739285424210369</v>
      </c>
      <c r="H16" s="59">
        <f t="shared" si="1"/>
        <v>135.88897607995216</v>
      </c>
    </row>
    <row r="17" spans="1:8" s="1" customFormat="1" ht="16.5">
      <c r="A17" s="50" t="s">
        <v>30</v>
      </c>
      <c r="B17" s="51">
        <v>2</v>
      </c>
      <c r="C17" s="51"/>
      <c r="D17" s="55">
        <f>D18</f>
        <v>4368.3</v>
      </c>
      <c r="E17" s="55">
        <f>E18</f>
        <v>553.62113</v>
      </c>
      <c r="F17" s="55">
        <f>F18</f>
        <v>441.64234</v>
      </c>
      <c r="G17" s="58">
        <f t="shared" si="2"/>
        <v>12.673605979442804</v>
      </c>
      <c r="H17" s="58">
        <f t="shared" si="1"/>
        <v>125.35508484082392</v>
      </c>
    </row>
    <row r="18" spans="1:8" s="1" customFormat="1" ht="16.5">
      <c r="A18" s="47" t="s">
        <v>5</v>
      </c>
      <c r="B18" s="48">
        <v>2</v>
      </c>
      <c r="C18" s="48">
        <v>4</v>
      </c>
      <c r="D18" s="68">
        <v>4368.3</v>
      </c>
      <c r="E18" s="68">
        <v>553.62113</v>
      </c>
      <c r="F18" s="68">
        <v>441.64234</v>
      </c>
      <c r="G18" s="59">
        <f t="shared" si="2"/>
        <v>12.673605979442804</v>
      </c>
      <c r="H18" s="59">
        <f t="shared" si="1"/>
        <v>125.35508484082392</v>
      </c>
    </row>
    <row r="19" spans="1:8" s="1" customFormat="1" ht="33">
      <c r="A19" s="50" t="s">
        <v>31</v>
      </c>
      <c r="B19" s="51">
        <v>3</v>
      </c>
      <c r="C19" s="51"/>
      <c r="D19" s="55">
        <f>SUM(D20:D22)</f>
        <v>119741.79999999999</v>
      </c>
      <c r="E19" s="56">
        <f>SUM(E20:E22)</f>
        <v>14463.05184</v>
      </c>
      <c r="F19" s="55">
        <f>SUM(F20:F22)</f>
        <v>14695.89846</v>
      </c>
      <c r="G19" s="58">
        <f t="shared" si="2"/>
        <v>12.078532175063346</v>
      </c>
      <c r="H19" s="58">
        <f t="shared" si="1"/>
        <v>98.41556730516496</v>
      </c>
    </row>
    <row r="20" spans="1:8" s="1" customFormat="1" ht="16.5">
      <c r="A20" s="47" t="s">
        <v>105</v>
      </c>
      <c r="B20" s="48">
        <v>3</v>
      </c>
      <c r="C20" s="48">
        <v>9</v>
      </c>
      <c r="D20" s="68">
        <v>63203.1</v>
      </c>
      <c r="E20" s="68">
        <v>9457.47233</v>
      </c>
      <c r="F20" s="68">
        <v>11235.52481</v>
      </c>
      <c r="G20" s="59">
        <f t="shared" si="2"/>
        <v>14.963620977452058</v>
      </c>
      <c r="H20" s="59">
        <f t="shared" si="1"/>
        <v>84.17472694806857</v>
      </c>
    </row>
    <row r="21" spans="1:8" s="1" customFormat="1" ht="33">
      <c r="A21" s="47" t="s">
        <v>104</v>
      </c>
      <c r="B21" s="48">
        <v>3</v>
      </c>
      <c r="C21" s="48">
        <v>10</v>
      </c>
      <c r="D21" s="68">
        <v>27</v>
      </c>
      <c r="E21" s="68">
        <v>0</v>
      </c>
      <c r="F21" s="68">
        <v>0</v>
      </c>
      <c r="G21" s="59">
        <f>SUM(E21)/D21*100</f>
        <v>0</v>
      </c>
      <c r="H21" s="59" t="s">
        <v>12</v>
      </c>
    </row>
    <row r="22" spans="1:8" s="1" customFormat="1" ht="33">
      <c r="A22" s="47" t="s">
        <v>32</v>
      </c>
      <c r="B22" s="48">
        <v>3</v>
      </c>
      <c r="C22" s="49">
        <v>14</v>
      </c>
      <c r="D22" s="68">
        <v>56511.7</v>
      </c>
      <c r="E22" s="68">
        <v>5005.57951</v>
      </c>
      <c r="F22" s="68">
        <v>3460.37365</v>
      </c>
      <c r="G22" s="59">
        <f t="shared" si="2"/>
        <v>8.85759853269323</v>
      </c>
      <c r="H22" s="59">
        <f t="shared" si="1"/>
        <v>144.65430662379478</v>
      </c>
    </row>
    <row r="23" spans="1:8" s="1" customFormat="1" ht="16.5">
      <c r="A23" s="50" t="s">
        <v>33</v>
      </c>
      <c r="B23" s="51">
        <v>4</v>
      </c>
      <c r="C23" s="51"/>
      <c r="D23" s="55">
        <f>SUM(D24:D29)</f>
        <v>5973601.67269</v>
      </c>
      <c r="E23" s="55">
        <f>SUM(E24:E29)</f>
        <v>129673.18334</v>
      </c>
      <c r="F23" s="55">
        <f>SUM(F24:F29)</f>
        <v>151172.77092</v>
      </c>
      <c r="G23" s="58">
        <f t="shared" si="2"/>
        <v>2.1707705073948502</v>
      </c>
      <c r="H23" s="58">
        <f t="shared" si="1"/>
        <v>85.77813487894754</v>
      </c>
    </row>
    <row r="24" spans="1:8" s="1" customFormat="1" ht="16.5">
      <c r="A24" s="47" t="s">
        <v>102</v>
      </c>
      <c r="B24" s="48">
        <v>4</v>
      </c>
      <c r="C24" s="48">
        <v>1</v>
      </c>
      <c r="D24" s="68">
        <v>1911.1</v>
      </c>
      <c r="E24" s="68">
        <v>0</v>
      </c>
      <c r="F24" s="68">
        <v>45.75</v>
      </c>
      <c r="G24" s="59">
        <f t="shared" si="2"/>
        <v>0</v>
      </c>
      <c r="H24" s="59" t="s">
        <v>12</v>
      </c>
    </row>
    <row r="25" spans="1:8" s="1" customFormat="1" ht="16.5">
      <c r="A25" s="47" t="s">
        <v>103</v>
      </c>
      <c r="B25" s="48">
        <v>4</v>
      </c>
      <c r="C25" s="48">
        <v>8</v>
      </c>
      <c r="D25" s="68">
        <v>656912.8</v>
      </c>
      <c r="E25" s="68">
        <v>665.08795</v>
      </c>
      <c r="F25" s="68">
        <v>7738.36079</v>
      </c>
      <c r="G25" s="59">
        <f>SUM(E25)/D25*100</f>
        <v>0.1012444802415176</v>
      </c>
      <c r="H25" s="59">
        <f t="shared" si="1"/>
        <v>8.594687790461629</v>
      </c>
    </row>
    <row r="26" spans="1:8" s="1" customFormat="1" ht="16.5">
      <c r="A26" s="47" t="s">
        <v>15</v>
      </c>
      <c r="B26" s="48">
        <v>4</v>
      </c>
      <c r="C26" s="48">
        <v>9</v>
      </c>
      <c r="D26" s="68">
        <v>5024239.07269</v>
      </c>
      <c r="E26" s="68">
        <v>106344.24499</v>
      </c>
      <c r="F26" s="68">
        <v>117237.86008</v>
      </c>
      <c r="G26" s="59">
        <f t="shared" si="2"/>
        <v>2.116623899687616</v>
      </c>
      <c r="H26" s="59">
        <f t="shared" si="1"/>
        <v>90.70810821472989</v>
      </c>
    </row>
    <row r="27" spans="1:8" s="1" customFormat="1" ht="16.5">
      <c r="A27" s="47" t="s">
        <v>109</v>
      </c>
      <c r="B27" s="48">
        <v>4</v>
      </c>
      <c r="C27" s="48">
        <v>10</v>
      </c>
      <c r="D27" s="68">
        <v>106110.9</v>
      </c>
      <c r="E27" s="68">
        <v>4509.95189</v>
      </c>
      <c r="F27" s="68">
        <v>2827.28621</v>
      </c>
      <c r="G27" s="59">
        <f t="shared" si="2"/>
        <v>4.250224896782518</v>
      </c>
      <c r="H27" s="59">
        <f t="shared" si="1"/>
        <v>159.51522254975382</v>
      </c>
    </row>
    <row r="28" spans="1:8" s="1" customFormat="1" ht="33" hidden="1">
      <c r="A28" s="47" t="s">
        <v>114</v>
      </c>
      <c r="B28" s="48">
        <v>4</v>
      </c>
      <c r="C28" s="48">
        <v>11</v>
      </c>
      <c r="D28" s="68">
        <v>0</v>
      </c>
      <c r="E28" s="68">
        <v>0</v>
      </c>
      <c r="F28" s="68">
        <v>0</v>
      </c>
      <c r="G28" s="59" t="s">
        <v>12</v>
      </c>
      <c r="H28" s="59" t="s">
        <v>12</v>
      </c>
    </row>
    <row r="29" spans="1:8" s="1" customFormat="1" ht="16.5">
      <c r="A29" s="47" t="s">
        <v>34</v>
      </c>
      <c r="B29" s="48">
        <v>4</v>
      </c>
      <c r="C29" s="49">
        <v>12</v>
      </c>
      <c r="D29" s="68">
        <v>184427.8</v>
      </c>
      <c r="E29" s="68">
        <v>18153.89851</v>
      </c>
      <c r="F29" s="68">
        <v>23323.51384</v>
      </c>
      <c r="G29" s="59">
        <f t="shared" si="2"/>
        <v>9.843363370381256</v>
      </c>
      <c r="H29" s="59">
        <f t="shared" si="1"/>
        <v>77.83517798620004</v>
      </c>
    </row>
    <row r="30" spans="1:8" s="1" customFormat="1" ht="16.5">
      <c r="A30" s="50" t="s">
        <v>35</v>
      </c>
      <c r="B30" s="51">
        <v>5</v>
      </c>
      <c r="C30" s="51"/>
      <c r="D30" s="55">
        <f>SUM(D31:D34)</f>
        <v>2295294.67585</v>
      </c>
      <c r="E30" s="55">
        <f>SUM(E31:E34)</f>
        <v>95317.87157999999</v>
      </c>
      <c r="F30" s="55">
        <f>SUM(F31:F34)</f>
        <v>99086.44323</v>
      </c>
      <c r="G30" s="58">
        <f t="shared" si="2"/>
        <v>4.152750955373588</v>
      </c>
      <c r="H30" s="58">
        <f t="shared" si="1"/>
        <v>96.19668288904832</v>
      </c>
    </row>
    <row r="31" spans="1:8" s="1" customFormat="1" ht="16.5">
      <c r="A31" s="47" t="s">
        <v>13</v>
      </c>
      <c r="B31" s="48">
        <v>5</v>
      </c>
      <c r="C31" s="48">
        <v>1</v>
      </c>
      <c r="D31" s="68">
        <v>142959.7675</v>
      </c>
      <c r="E31" s="68">
        <v>11634.00196</v>
      </c>
      <c r="F31" s="68">
        <v>17436.55225</v>
      </c>
      <c r="G31" s="59">
        <f t="shared" si="2"/>
        <v>8.137955288714359</v>
      </c>
      <c r="H31" s="59">
        <f t="shared" si="1"/>
        <v>66.72191722993861</v>
      </c>
    </row>
    <row r="32" spans="1:8" s="1" customFormat="1" ht="16.5">
      <c r="A32" s="47" t="s">
        <v>61</v>
      </c>
      <c r="B32" s="48">
        <v>5</v>
      </c>
      <c r="C32" s="48">
        <v>2</v>
      </c>
      <c r="D32" s="68">
        <v>649307.3</v>
      </c>
      <c r="E32" s="68">
        <v>34216.77568</v>
      </c>
      <c r="F32" s="68">
        <v>35429.49856</v>
      </c>
      <c r="G32" s="59">
        <f t="shared" si="2"/>
        <v>5.269735251705933</v>
      </c>
      <c r="H32" s="59" t="s">
        <v>12</v>
      </c>
    </row>
    <row r="33" spans="1:8" s="1" customFormat="1" ht="16.5">
      <c r="A33" s="47" t="s">
        <v>14</v>
      </c>
      <c r="B33" s="48">
        <v>5</v>
      </c>
      <c r="C33" s="48">
        <v>3</v>
      </c>
      <c r="D33" s="68">
        <v>1319663.13835</v>
      </c>
      <c r="E33" s="68">
        <v>30153.5428</v>
      </c>
      <c r="F33" s="68">
        <v>28460.64813</v>
      </c>
      <c r="G33" s="59">
        <f t="shared" si="2"/>
        <v>2.284942416267045</v>
      </c>
      <c r="H33" s="59">
        <f t="shared" si="1"/>
        <v>105.94819437093402</v>
      </c>
    </row>
    <row r="34" spans="1:8" s="1" customFormat="1" ht="16.5">
      <c r="A34" s="47" t="s">
        <v>36</v>
      </c>
      <c r="B34" s="48">
        <v>5</v>
      </c>
      <c r="C34" s="48">
        <v>5</v>
      </c>
      <c r="D34" s="68">
        <v>183364.47</v>
      </c>
      <c r="E34" s="68">
        <v>19313.55114</v>
      </c>
      <c r="F34" s="68">
        <v>17759.74429</v>
      </c>
      <c r="G34" s="59">
        <f t="shared" si="2"/>
        <v>10.532875392926448</v>
      </c>
      <c r="H34" s="59">
        <f t="shared" si="1"/>
        <v>108.74903841309755</v>
      </c>
    </row>
    <row r="35" spans="1:9" s="1" customFormat="1" ht="16.5">
      <c r="A35" s="50" t="s">
        <v>37</v>
      </c>
      <c r="B35" s="51">
        <v>6</v>
      </c>
      <c r="C35" s="51"/>
      <c r="D35" s="55">
        <f>SUM(D36:D37)</f>
        <v>490330.41</v>
      </c>
      <c r="E35" s="55">
        <f>SUM(E36:E37)</f>
        <v>0</v>
      </c>
      <c r="F35" s="55">
        <f>SUM(F36:F37)</f>
        <v>1460.95501</v>
      </c>
      <c r="G35" s="58">
        <f>E35/D35*100</f>
        <v>0</v>
      </c>
      <c r="H35" s="58">
        <f t="shared" si="1"/>
        <v>0</v>
      </c>
      <c r="I35" s="11"/>
    </row>
    <row r="36" spans="1:9" s="1" customFormat="1" ht="33" hidden="1">
      <c r="A36" s="47" t="s">
        <v>112</v>
      </c>
      <c r="B36" s="48">
        <v>6</v>
      </c>
      <c r="C36" s="48">
        <v>4</v>
      </c>
      <c r="D36" s="68">
        <v>0</v>
      </c>
      <c r="E36" s="68">
        <v>0</v>
      </c>
      <c r="F36" s="68">
        <v>0</v>
      </c>
      <c r="G36" s="59" t="s">
        <v>12</v>
      </c>
      <c r="H36" s="59" t="s">
        <v>12</v>
      </c>
      <c r="I36" s="11"/>
    </row>
    <row r="37" spans="1:9" s="1" customFormat="1" ht="16.5">
      <c r="A37" s="47" t="s">
        <v>38</v>
      </c>
      <c r="B37" s="48">
        <v>6</v>
      </c>
      <c r="C37" s="48">
        <v>5</v>
      </c>
      <c r="D37" s="68">
        <v>490330.41</v>
      </c>
      <c r="E37" s="68">
        <v>0</v>
      </c>
      <c r="F37" s="68">
        <v>1460.95501</v>
      </c>
      <c r="G37" s="59">
        <f>SUM(E37/D37*100)</f>
        <v>0</v>
      </c>
      <c r="H37" s="59">
        <f t="shared" si="1"/>
        <v>0</v>
      </c>
      <c r="I37" s="11"/>
    </row>
    <row r="38" spans="1:9" s="1" customFormat="1" ht="16.5">
      <c r="A38" s="50" t="s">
        <v>39</v>
      </c>
      <c r="B38" s="51">
        <v>7</v>
      </c>
      <c r="C38" s="51"/>
      <c r="D38" s="55">
        <f>SUM(D39:D44)</f>
        <v>9922339.452830002</v>
      </c>
      <c r="E38" s="55">
        <f>SUM(E39:E44)</f>
        <v>988000.7355</v>
      </c>
      <c r="F38" s="55">
        <f>SUM(F39:F44)</f>
        <v>818732.53691</v>
      </c>
      <c r="G38" s="58">
        <f aca="true" t="shared" si="3" ref="G38:G43">SUM(E38)/D38*100</f>
        <v>9.957336575682332</v>
      </c>
      <c r="H38" s="58">
        <f t="shared" si="1"/>
        <v>120.67441941770625</v>
      </c>
      <c r="I38" s="11"/>
    </row>
    <row r="39" spans="1:10" s="1" customFormat="1" ht="16.5">
      <c r="A39" s="47" t="s">
        <v>16</v>
      </c>
      <c r="B39" s="48">
        <v>7</v>
      </c>
      <c r="C39" s="48">
        <v>1</v>
      </c>
      <c r="D39" s="68">
        <v>3687971.4</v>
      </c>
      <c r="E39" s="68">
        <v>386450.44534</v>
      </c>
      <c r="F39" s="68">
        <v>352887.02693</v>
      </c>
      <c r="G39" s="59">
        <f t="shared" si="3"/>
        <v>10.478672511939761</v>
      </c>
      <c r="H39" s="59">
        <f t="shared" si="1"/>
        <v>109.51109444345137</v>
      </c>
      <c r="I39" s="12"/>
      <c r="J39" s="11"/>
    </row>
    <row r="40" spans="1:10" s="1" customFormat="1" ht="16.5">
      <c r="A40" s="47" t="s">
        <v>17</v>
      </c>
      <c r="B40" s="48">
        <v>7</v>
      </c>
      <c r="C40" s="48">
        <v>2</v>
      </c>
      <c r="D40" s="68">
        <v>5192227.05964</v>
      </c>
      <c r="E40" s="68">
        <v>515094.7453</v>
      </c>
      <c r="F40" s="68">
        <v>393285.0092</v>
      </c>
      <c r="G40" s="59">
        <f t="shared" si="3"/>
        <v>9.92049730074235</v>
      </c>
      <c r="H40" s="59">
        <f t="shared" si="1"/>
        <v>130.97238217845606</v>
      </c>
      <c r="I40" s="12"/>
      <c r="J40" s="11"/>
    </row>
    <row r="41" spans="1:10" s="1" customFormat="1" ht="16.5">
      <c r="A41" s="52" t="s">
        <v>64</v>
      </c>
      <c r="B41" s="53">
        <v>7</v>
      </c>
      <c r="C41" s="53">
        <v>3</v>
      </c>
      <c r="D41" s="68">
        <v>651192.66319</v>
      </c>
      <c r="E41" s="68">
        <v>68110.90156</v>
      </c>
      <c r="F41" s="68">
        <v>58061.62609</v>
      </c>
      <c r="G41" s="57">
        <f t="shared" si="3"/>
        <v>10.459408622072747</v>
      </c>
      <c r="H41" s="59">
        <f t="shared" si="1"/>
        <v>117.30794699828566</v>
      </c>
      <c r="I41" s="12"/>
      <c r="J41" s="11"/>
    </row>
    <row r="42" spans="1:10" s="1" customFormat="1" ht="33">
      <c r="A42" s="52" t="s">
        <v>117</v>
      </c>
      <c r="B42" s="53">
        <v>7</v>
      </c>
      <c r="C42" s="53">
        <v>5</v>
      </c>
      <c r="D42" s="68">
        <v>630.8</v>
      </c>
      <c r="E42" s="68">
        <v>0</v>
      </c>
      <c r="F42" s="68">
        <v>0</v>
      </c>
      <c r="G42" s="57">
        <f t="shared" si="3"/>
        <v>0</v>
      </c>
      <c r="H42" s="59" t="s">
        <v>12</v>
      </c>
      <c r="I42" s="12"/>
      <c r="J42" s="11"/>
    </row>
    <row r="43" spans="1:8" s="1" customFormat="1" ht="16.5">
      <c r="A43" s="47" t="s">
        <v>40</v>
      </c>
      <c r="B43" s="48">
        <v>7</v>
      </c>
      <c r="C43" s="48">
        <v>7</v>
      </c>
      <c r="D43" s="68">
        <v>91417.3</v>
      </c>
      <c r="E43" s="68">
        <v>5364.46242</v>
      </c>
      <c r="F43" s="68">
        <v>5862.08793</v>
      </c>
      <c r="G43" s="59">
        <f t="shared" si="3"/>
        <v>5.868104199095795</v>
      </c>
      <c r="H43" s="59">
        <f t="shared" si="1"/>
        <v>91.51112170369645</v>
      </c>
    </row>
    <row r="44" spans="1:8" s="1" customFormat="1" ht="16.5">
      <c r="A44" s="47" t="s">
        <v>41</v>
      </c>
      <c r="B44" s="48">
        <v>7</v>
      </c>
      <c r="C44" s="48">
        <v>9</v>
      </c>
      <c r="D44" s="68">
        <v>298900.23</v>
      </c>
      <c r="E44" s="68">
        <v>12980.18088</v>
      </c>
      <c r="F44" s="68">
        <v>8636.78676</v>
      </c>
      <c r="G44" s="59">
        <f>E44/D44*100</f>
        <v>4.342646668421767</v>
      </c>
      <c r="H44" s="59">
        <f t="shared" si="1"/>
        <v>150.2894680706462</v>
      </c>
    </row>
    <row r="45" spans="1:8" s="1" customFormat="1" ht="16.5">
      <c r="A45" s="50" t="s">
        <v>42</v>
      </c>
      <c r="B45" s="51">
        <v>8</v>
      </c>
      <c r="C45" s="51"/>
      <c r="D45" s="55">
        <f>SUM(D46:D47)</f>
        <v>391324.51999999996</v>
      </c>
      <c r="E45" s="55">
        <f>SUM(E46:E47)</f>
        <v>41247.52081</v>
      </c>
      <c r="F45" s="55">
        <f>SUM(F46:F47)</f>
        <v>33669.152239999996</v>
      </c>
      <c r="G45" s="58">
        <f aca="true" t="shared" si="4" ref="G45:G54">SUM(E45)/D45*100</f>
        <v>10.54048972193207</v>
      </c>
      <c r="H45" s="58">
        <f t="shared" si="1"/>
        <v>122.50834388695023</v>
      </c>
    </row>
    <row r="46" spans="1:8" s="1" customFormat="1" ht="16.5">
      <c r="A46" s="47" t="s">
        <v>18</v>
      </c>
      <c r="B46" s="48">
        <v>8</v>
      </c>
      <c r="C46" s="48">
        <v>1</v>
      </c>
      <c r="D46" s="69">
        <v>378308.6</v>
      </c>
      <c r="E46" s="69">
        <v>39646.68887</v>
      </c>
      <c r="F46" s="70">
        <v>32294.71791</v>
      </c>
      <c r="G46" s="59">
        <f t="shared" si="4"/>
        <v>10.479986146230882</v>
      </c>
      <c r="H46" s="59">
        <f t="shared" si="1"/>
        <v>122.76524285020454</v>
      </c>
    </row>
    <row r="47" spans="1:8" s="1" customFormat="1" ht="16.5">
      <c r="A47" s="47" t="s">
        <v>43</v>
      </c>
      <c r="B47" s="48">
        <v>8</v>
      </c>
      <c r="C47" s="48">
        <v>4</v>
      </c>
      <c r="D47" s="68">
        <v>13015.92</v>
      </c>
      <c r="E47" s="68">
        <v>1600.83194</v>
      </c>
      <c r="F47" s="68">
        <v>1374.43433</v>
      </c>
      <c r="G47" s="59">
        <f t="shared" si="4"/>
        <v>12.29903026447612</v>
      </c>
      <c r="H47" s="59">
        <f t="shared" si="1"/>
        <v>116.47205727173593</v>
      </c>
    </row>
    <row r="48" spans="1:8" s="1" customFormat="1" ht="16.5">
      <c r="A48" s="50" t="s">
        <v>44</v>
      </c>
      <c r="B48" s="51">
        <v>9</v>
      </c>
      <c r="C48" s="51"/>
      <c r="D48" s="55">
        <f>D49</f>
        <v>3087.6</v>
      </c>
      <c r="E48" s="55">
        <f>E49</f>
        <v>0</v>
      </c>
      <c r="F48" s="55">
        <f>F49</f>
        <v>99.261</v>
      </c>
      <c r="G48" s="58">
        <f t="shared" si="4"/>
        <v>0</v>
      </c>
      <c r="H48" s="58" t="s">
        <v>12</v>
      </c>
    </row>
    <row r="49" spans="1:8" s="1" customFormat="1" ht="16.5">
      <c r="A49" s="47" t="s">
        <v>22</v>
      </c>
      <c r="B49" s="48">
        <v>9</v>
      </c>
      <c r="C49" s="48">
        <v>7</v>
      </c>
      <c r="D49" s="68">
        <v>3087.6</v>
      </c>
      <c r="E49" s="68">
        <v>0</v>
      </c>
      <c r="F49" s="68">
        <v>99.261</v>
      </c>
      <c r="G49" s="59">
        <f t="shared" si="4"/>
        <v>0</v>
      </c>
      <c r="H49" s="59" t="s">
        <v>12</v>
      </c>
    </row>
    <row r="50" spans="1:8" s="1" customFormat="1" ht="16.5">
      <c r="A50" s="50" t="s">
        <v>45</v>
      </c>
      <c r="B50" s="54">
        <v>10</v>
      </c>
      <c r="C50" s="51"/>
      <c r="D50" s="55">
        <f>SUM(D51:D54)</f>
        <v>357560.30993</v>
      </c>
      <c r="E50" s="55">
        <f>SUM(E51:E54)</f>
        <v>83939.82676</v>
      </c>
      <c r="F50" s="55">
        <f>SUM(F51:F54)</f>
        <v>40201.7669</v>
      </c>
      <c r="G50" s="58">
        <f t="shared" si="4"/>
        <v>23.475711489463972</v>
      </c>
      <c r="H50" s="58">
        <f t="shared" si="1"/>
        <v>208.7963620325354</v>
      </c>
    </row>
    <row r="51" spans="1:8" s="1" customFormat="1" ht="16.5">
      <c r="A51" s="47" t="s">
        <v>6</v>
      </c>
      <c r="B51" s="49">
        <v>10</v>
      </c>
      <c r="C51" s="48">
        <v>1</v>
      </c>
      <c r="D51" s="68">
        <v>87318.4</v>
      </c>
      <c r="E51" s="68">
        <v>14031.62434</v>
      </c>
      <c r="F51" s="68">
        <v>12933.35248</v>
      </c>
      <c r="G51" s="59">
        <f t="shared" si="4"/>
        <v>16.069493188148204</v>
      </c>
      <c r="H51" s="59">
        <f t="shared" si="1"/>
        <v>108.49178016062237</v>
      </c>
    </row>
    <row r="52" spans="1:8" s="1" customFormat="1" ht="16.5">
      <c r="A52" s="47" t="s">
        <v>7</v>
      </c>
      <c r="B52" s="49">
        <v>10</v>
      </c>
      <c r="C52" s="48">
        <v>3</v>
      </c>
      <c r="D52" s="68">
        <v>150686</v>
      </c>
      <c r="E52" s="68">
        <v>46565.3483</v>
      </c>
      <c r="F52" s="68">
        <v>10064.13947</v>
      </c>
      <c r="G52" s="59">
        <f t="shared" si="4"/>
        <v>30.902239292303197</v>
      </c>
      <c r="H52" s="59">
        <f t="shared" si="1"/>
        <v>462.68584054111875</v>
      </c>
    </row>
    <row r="53" spans="1:8" s="1" customFormat="1" ht="16.5">
      <c r="A53" s="47" t="s">
        <v>46</v>
      </c>
      <c r="B53" s="49">
        <v>10</v>
      </c>
      <c r="C53" s="48">
        <v>4</v>
      </c>
      <c r="D53" s="68">
        <v>96366.20993</v>
      </c>
      <c r="E53" s="68">
        <v>20829.78807</v>
      </c>
      <c r="F53" s="68">
        <v>14685.17948</v>
      </c>
      <c r="G53" s="59">
        <f t="shared" si="4"/>
        <v>21.61524053413605</v>
      </c>
      <c r="H53" s="59">
        <f t="shared" si="1"/>
        <v>141.84224372857307</v>
      </c>
    </row>
    <row r="54" spans="1:8" s="1" customFormat="1" ht="16.5">
      <c r="A54" s="47" t="s">
        <v>47</v>
      </c>
      <c r="B54" s="49">
        <v>10</v>
      </c>
      <c r="C54" s="48">
        <v>6</v>
      </c>
      <c r="D54" s="68">
        <v>23189.7</v>
      </c>
      <c r="E54" s="68">
        <v>2513.06605</v>
      </c>
      <c r="F54" s="68">
        <v>2519.09547</v>
      </c>
      <c r="G54" s="59">
        <f t="shared" si="4"/>
        <v>10.836992500981038</v>
      </c>
      <c r="H54" s="59">
        <f t="shared" si="1"/>
        <v>99.76065138968313</v>
      </c>
    </row>
    <row r="55" spans="1:8" s="1" customFormat="1" ht="16.5">
      <c r="A55" s="50" t="s">
        <v>48</v>
      </c>
      <c r="B55" s="54">
        <v>11</v>
      </c>
      <c r="C55" s="51"/>
      <c r="D55" s="55">
        <f>SUM(D56:D59)</f>
        <v>611028.7399999999</v>
      </c>
      <c r="E55" s="55">
        <f>SUM(E56:E59)</f>
        <v>40946.46946</v>
      </c>
      <c r="F55" s="55">
        <f>SUM(F56:F59)</f>
        <v>38715.46062</v>
      </c>
      <c r="G55" s="58">
        <f>E55/D55*100</f>
        <v>6.7012346195041514</v>
      </c>
      <c r="H55" s="58">
        <f t="shared" si="1"/>
        <v>105.76257857783948</v>
      </c>
    </row>
    <row r="56" spans="1:8" s="1" customFormat="1" ht="16.5">
      <c r="A56" s="47" t="s">
        <v>19</v>
      </c>
      <c r="B56" s="49">
        <v>11</v>
      </c>
      <c r="C56" s="48">
        <v>1</v>
      </c>
      <c r="D56" s="68">
        <v>33086.3</v>
      </c>
      <c r="E56" s="68">
        <v>3714.87041</v>
      </c>
      <c r="F56" s="68">
        <v>3012.119</v>
      </c>
      <c r="G56" s="59">
        <f>E56/D56*100</f>
        <v>11.227820608529813</v>
      </c>
      <c r="H56" s="59">
        <f t="shared" si="1"/>
        <v>123.33079835159235</v>
      </c>
    </row>
    <row r="57" spans="1:8" s="1" customFormat="1" ht="16.5">
      <c r="A57" s="47" t="s">
        <v>23</v>
      </c>
      <c r="B57" s="49">
        <v>11</v>
      </c>
      <c r="C57" s="48">
        <v>2</v>
      </c>
      <c r="D57" s="68">
        <v>161044.5</v>
      </c>
      <c r="E57" s="68">
        <v>3363.88459</v>
      </c>
      <c r="F57" s="68">
        <v>3879.203</v>
      </c>
      <c r="G57" s="59">
        <f>E57/D57*100</f>
        <v>2.0887919736470355</v>
      </c>
      <c r="H57" s="59">
        <f t="shared" si="1"/>
        <v>86.71586895555609</v>
      </c>
    </row>
    <row r="58" spans="1:8" s="1" customFormat="1" ht="16.5">
      <c r="A58" s="47" t="s">
        <v>20</v>
      </c>
      <c r="B58" s="49">
        <v>11</v>
      </c>
      <c r="C58" s="48">
        <v>3</v>
      </c>
      <c r="D58" s="68">
        <v>404990.1</v>
      </c>
      <c r="E58" s="68">
        <v>32174.842</v>
      </c>
      <c r="F58" s="68">
        <v>30608.129</v>
      </c>
      <c r="G58" s="59">
        <f>E58/D58*100</f>
        <v>7.944599633423138</v>
      </c>
      <c r="H58" s="59">
        <f t="shared" si="1"/>
        <v>105.11861734508503</v>
      </c>
    </row>
    <row r="59" spans="1:8" s="1" customFormat="1" ht="16.5">
      <c r="A59" s="47" t="s">
        <v>49</v>
      </c>
      <c r="B59" s="49">
        <v>11</v>
      </c>
      <c r="C59" s="48">
        <v>5</v>
      </c>
      <c r="D59" s="68">
        <v>11907.84</v>
      </c>
      <c r="E59" s="68">
        <v>1692.87246</v>
      </c>
      <c r="F59" s="68">
        <v>1216.00962</v>
      </c>
      <c r="G59" s="59">
        <f>E59/D59*100</f>
        <v>14.216452857949049</v>
      </c>
      <c r="H59" s="59">
        <f t="shared" si="1"/>
        <v>139.21538383882194</v>
      </c>
    </row>
    <row r="60" spans="1:8" s="1" customFormat="1" ht="16.5">
      <c r="A60" s="50" t="s">
        <v>50</v>
      </c>
      <c r="B60" s="54">
        <v>12</v>
      </c>
      <c r="C60" s="51"/>
      <c r="D60" s="55">
        <f>D61</f>
        <v>83649.4</v>
      </c>
      <c r="E60" s="55">
        <f>E61</f>
        <v>8204</v>
      </c>
      <c r="F60" s="55">
        <f>F61</f>
        <v>6737</v>
      </c>
      <c r="G60" s="58">
        <f>SUM(E60)/D60*100</f>
        <v>9.807601728165414</v>
      </c>
      <c r="H60" s="58">
        <f t="shared" si="1"/>
        <v>121.77527089208846</v>
      </c>
    </row>
    <row r="61" spans="1:8" s="1" customFormat="1" ht="16.5">
      <c r="A61" s="47" t="s">
        <v>51</v>
      </c>
      <c r="B61" s="49">
        <v>12</v>
      </c>
      <c r="C61" s="48">
        <v>2</v>
      </c>
      <c r="D61" s="68">
        <v>83649.4</v>
      </c>
      <c r="E61" s="68">
        <v>8204</v>
      </c>
      <c r="F61" s="68">
        <v>6737</v>
      </c>
      <c r="G61" s="59">
        <f>SUM(E61)/D61*100</f>
        <v>9.807601728165414</v>
      </c>
      <c r="H61" s="59">
        <f t="shared" si="1"/>
        <v>121.77527089208846</v>
      </c>
    </row>
    <row r="62" spans="1:8" s="1" customFormat="1" ht="33">
      <c r="A62" s="50" t="s">
        <v>52</v>
      </c>
      <c r="B62" s="54">
        <v>13</v>
      </c>
      <c r="C62" s="51"/>
      <c r="D62" s="55">
        <f>D63</f>
        <v>205116.89</v>
      </c>
      <c r="E62" s="55">
        <f>E63</f>
        <v>11782.21177</v>
      </c>
      <c r="F62" s="55">
        <f>F63</f>
        <v>11308.63016</v>
      </c>
      <c r="G62" s="58">
        <f>SUM(E62)/D62*100</f>
        <v>5.744145092098461</v>
      </c>
      <c r="H62" s="58">
        <f t="shared" si="1"/>
        <v>104.18778935467459</v>
      </c>
    </row>
    <row r="63" spans="1:8" s="1" customFormat="1" ht="33">
      <c r="A63" s="47" t="s">
        <v>53</v>
      </c>
      <c r="B63" s="49">
        <v>13</v>
      </c>
      <c r="C63" s="48">
        <v>1</v>
      </c>
      <c r="D63" s="68">
        <v>205116.89</v>
      </c>
      <c r="E63" s="68">
        <v>11782.21177</v>
      </c>
      <c r="F63" s="71">
        <v>11308.63016</v>
      </c>
      <c r="G63" s="59">
        <f>SUM(E63)/D63*100</f>
        <v>5.744145092098461</v>
      </c>
      <c r="H63" s="59">
        <f t="shared" si="1"/>
        <v>104.18778935467459</v>
      </c>
    </row>
    <row r="64" spans="1:8" ht="16.5">
      <c r="A64" s="89" t="s">
        <v>0</v>
      </c>
      <c r="B64" s="89"/>
      <c r="C64" s="89"/>
      <c r="D64" s="58">
        <f>SUM(D62,D60,D55,D50,D48,D45,D38,D35,D30,D23,D19,D17,D7)</f>
        <v>21375597.641300004</v>
      </c>
      <c r="E64" s="58">
        <f>SUM(E62,E60,E55,E50,E48,E45,E38,E35,E30,E23,E19,E17,E7)</f>
        <v>1524722.9862600002</v>
      </c>
      <c r="F64" s="58">
        <f>SUM(F62,F60,F55,F50,F48,F45,F38,F35,F30,F23,F19,F17,F7)</f>
        <v>1301515.4051</v>
      </c>
      <c r="G64" s="58">
        <f>SUM(E64)/D64*100</f>
        <v>7.133007515607741</v>
      </c>
      <c r="H64" s="58">
        <f t="shared" si="1"/>
        <v>117.14982245199397</v>
      </c>
    </row>
    <row r="65" spans="1:8" ht="18.75">
      <c r="A65" s="42"/>
      <c r="B65" s="43"/>
      <c r="C65" s="43"/>
      <c r="D65" s="43"/>
      <c r="E65" s="42"/>
      <c r="F65" s="44"/>
      <c r="G65" s="42"/>
      <c r="H65" s="42"/>
    </row>
  </sheetData>
  <sheetProtection/>
  <mergeCells count="11">
    <mergeCell ref="A64:C64"/>
    <mergeCell ref="G4:G5"/>
    <mergeCell ref="A4:A5"/>
    <mergeCell ref="B4:B5"/>
    <mergeCell ref="C4:C5"/>
    <mergeCell ref="E4:E5"/>
    <mergeCell ref="D4:D5"/>
    <mergeCell ref="F4:F5"/>
    <mergeCell ref="H4:H5"/>
    <mergeCell ref="A1:H1"/>
    <mergeCell ref="A2:H2"/>
  </mergeCells>
  <printOptions horizontalCentered="1"/>
  <pageMargins left="0" right="0" top="0" bottom="0" header="0" footer="0"/>
  <pageSetup fitToHeight="2" fitToWidth="1" orientation="portrait" paperSize="9" scale="45" r:id="rId1"/>
  <rowBreaks count="1" manualBreakCount="1">
    <brk id="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3"/>
  <sheetViews>
    <sheetView view="pageBreakPreview" zoomScale="90" zoomScaleNormal="70" zoomScaleSheetLayoutView="90" zoomScalePageLayoutView="70" workbookViewId="0" topLeftCell="A1">
      <selection activeCell="G19" sqref="G19"/>
    </sheetView>
  </sheetViews>
  <sheetFormatPr defaultColWidth="12.5" defaultRowHeight="11.25"/>
  <cols>
    <col min="1" max="1" width="4.66015625" style="7" customWidth="1"/>
    <col min="2" max="2" width="88.66015625" style="7" customWidth="1"/>
    <col min="3" max="3" width="27.83203125" style="7" customWidth="1"/>
    <col min="4" max="4" width="27.66015625" style="7" customWidth="1"/>
    <col min="5" max="5" width="16.33203125" style="8" customWidth="1"/>
    <col min="6" max="6" width="23.5" style="3" customWidth="1"/>
    <col min="7" max="7" width="20.83203125" style="4" customWidth="1"/>
    <col min="8" max="8" width="15.66015625" style="5" customWidth="1"/>
    <col min="9" max="9" width="15.33203125" style="6" customWidth="1"/>
    <col min="10" max="10" width="18.66015625" style="7" customWidth="1"/>
    <col min="11" max="252" width="10.5" style="7" customWidth="1"/>
    <col min="253" max="253" width="4.66015625" style="7" customWidth="1"/>
    <col min="254" max="254" width="95.16015625" style="7" customWidth="1"/>
    <col min="255" max="16384" width="12.5" style="7" customWidth="1"/>
  </cols>
  <sheetData>
    <row r="1" spans="4:5" ht="40.5" customHeight="1">
      <c r="D1" s="93"/>
      <c r="E1" s="93"/>
    </row>
    <row r="2" spans="1:5" ht="36.75" customHeight="1">
      <c r="A2" s="94" t="s">
        <v>24</v>
      </c>
      <c r="B2" s="94"/>
      <c r="C2" s="94"/>
      <c r="D2" s="94"/>
      <c r="E2" s="94"/>
    </row>
    <row r="3" spans="1:5" ht="21.75" customHeight="1">
      <c r="A3" s="95" t="s">
        <v>128</v>
      </c>
      <c r="B3" s="95"/>
      <c r="C3" s="95"/>
      <c r="D3" s="95"/>
      <c r="E3" s="95"/>
    </row>
    <row r="4" spans="1:5" ht="43.5" customHeight="1">
      <c r="A4" s="2"/>
      <c r="C4" s="20"/>
      <c r="E4" s="22" t="s">
        <v>1</v>
      </c>
    </row>
    <row r="5" spans="1:5" ht="64.5" customHeight="1">
      <c r="A5" s="23" t="s">
        <v>9</v>
      </c>
      <c r="B5" s="23" t="s">
        <v>10</v>
      </c>
      <c r="C5" s="24" t="s">
        <v>120</v>
      </c>
      <c r="D5" s="34" t="s">
        <v>129</v>
      </c>
      <c r="E5" s="21" t="s">
        <v>63</v>
      </c>
    </row>
    <row r="6" spans="1:5" ht="15" customHeight="1">
      <c r="A6" s="37">
        <v>1</v>
      </c>
      <c r="B6" s="37">
        <v>2</v>
      </c>
      <c r="C6" s="38">
        <v>3</v>
      </c>
      <c r="D6" s="38">
        <v>4</v>
      </c>
      <c r="E6" s="38">
        <v>5</v>
      </c>
    </row>
    <row r="7" spans="1:5" ht="29.25" customHeight="1">
      <c r="A7" s="25">
        <v>1</v>
      </c>
      <c r="B7" s="26" t="s">
        <v>54</v>
      </c>
      <c r="C7" s="74">
        <v>9833487.95283</v>
      </c>
      <c r="D7" s="75">
        <v>983128.89902</v>
      </c>
      <c r="E7" s="30">
        <f aca="true" t="shared" si="0" ref="E7:E16">SUM(D7)/C7*100</f>
        <v>9.997763801978964</v>
      </c>
    </row>
    <row r="8" spans="1:5" ht="29.25" customHeight="1">
      <c r="A8" s="25">
        <v>2</v>
      </c>
      <c r="B8" s="27" t="s">
        <v>100</v>
      </c>
      <c r="C8" s="74">
        <v>411205.52</v>
      </c>
      <c r="D8" s="75">
        <v>43415.34034</v>
      </c>
      <c r="E8" s="30">
        <f t="shared" si="0"/>
        <v>10.558063602842687</v>
      </c>
    </row>
    <row r="9" spans="1:5" ht="29.25" customHeight="1">
      <c r="A9" s="25">
        <v>3</v>
      </c>
      <c r="B9" s="27" t="s">
        <v>55</v>
      </c>
      <c r="C9" s="74">
        <v>611028.74</v>
      </c>
      <c r="D9" s="76">
        <v>40946.46946</v>
      </c>
      <c r="E9" s="30">
        <f t="shared" si="0"/>
        <v>6.70123461950415</v>
      </c>
    </row>
    <row r="10" spans="1:5" ht="29.25" customHeight="1">
      <c r="A10" s="25">
        <v>4</v>
      </c>
      <c r="B10" s="28" t="s">
        <v>56</v>
      </c>
      <c r="C10" s="74">
        <v>333309.02</v>
      </c>
      <c r="D10" s="75">
        <v>72249.87352</v>
      </c>
      <c r="E10" s="30">
        <f t="shared" si="0"/>
        <v>21.67654314305685</v>
      </c>
    </row>
    <row r="11" spans="1:5" ht="29.25" customHeight="1">
      <c r="A11" s="25">
        <v>5</v>
      </c>
      <c r="B11" s="28" t="s">
        <v>57</v>
      </c>
      <c r="C11" s="74">
        <v>126658.7</v>
      </c>
      <c r="D11" s="76">
        <v>15152.58556</v>
      </c>
      <c r="E11" s="30">
        <f t="shared" si="0"/>
        <v>11.963319977230146</v>
      </c>
    </row>
    <row r="12" spans="1:5" ht="29.25" customHeight="1">
      <c r="A12" s="25">
        <v>6</v>
      </c>
      <c r="B12" s="28" t="s">
        <v>58</v>
      </c>
      <c r="C12" s="74">
        <v>115520.3</v>
      </c>
      <c r="D12" s="75">
        <v>13733.78717</v>
      </c>
      <c r="E12" s="30">
        <f t="shared" si="0"/>
        <v>11.888635304790586</v>
      </c>
    </row>
    <row r="13" spans="1:5" ht="29.25" customHeight="1">
      <c r="A13" s="25">
        <v>7</v>
      </c>
      <c r="B13" s="29" t="s">
        <v>59</v>
      </c>
      <c r="C13" s="74">
        <v>7168950.36968</v>
      </c>
      <c r="D13" s="76">
        <v>210463.78877</v>
      </c>
      <c r="E13" s="30">
        <f t="shared" si="0"/>
        <v>2.9357685284044517</v>
      </c>
    </row>
    <row r="14" spans="1:5" ht="38.25" customHeight="1">
      <c r="A14" s="25">
        <v>8</v>
      </c>
      <c r="B14" s="29" t="s">
        <v>101</v>
      </c>
      <c r="C14" s="74">
        <v>126282.6</v>
      </c>
      <c r="D14" s="75">
        <v>12286.49286</v>
      </c>
      <c r="E14" s="30">
        <f t="shared" si="0"/>
        <v>9.729363237690702</v>
      </c>
    </row>
    <row r="15" spans="1:5" ht="34.5" customHeight="1">
      <c r="A15" s="25">
        <v>9</v>
      </c>
      <c r="B15" s="29" t="s">
        <v>106</v>
      </c>
      <c r="C15" s="74">
        <v>1402167.80136</v>
      </c>
      <c r="D15" s="75">
        <v>1154.86361</v>
      </c>
      <c r="E15" s="30">
        <f t="shared" si="0"/>
        <v>0.08236272498055276</v>
      </c>
    </row>
    <row r="16" spans="1:5" ht="35.25" customHeight="1">
      <c r="A16" s="25">
        <v>10</v>
      </c>
      <c r="B16" s="29" t="s">
        <v>99</v>
      </c>
      <c r="C16" s="74">
        <v>164536.24743</v>
      </c>
      <c r="D16" s="75">
        <v>28770.4403</v>
      </c>
      <c r="E16" s="30">
        <f t="shared" si="0"/>
        <v>17.485776386288403</v>
      </c>
    </row>
    <row r="17" spans="1:5" ht="37.5" customHeight="1">
      <c r="A17" s="25">
        <v>11</v>
      </c>
      <c r="B17" s="29" t="s">
        <v>107</v>
      </c>
      <c r="C17" s="74">
        <v>430380.69</v>
      </c>
      <c r="D17" s="75">
        <v>36900.9482</v>
      </c>
      <c r="E17" s="30">
        <f>SUM(D17)/C17*100</f>
        <v>8.574025056746853</v>
      </c>
    </row>
    <row r="18" spans="1:5" ht="39" customHeight="1">
      <c r="A18" s="25">
        <v>12</v>
      </c>
      <c r="B18" s="29" t="s">
        <v>108</v>
      </c>
      <c r="C18" s="74">
        <v>232778.6</v>
      </c>
      <c r="D18" s="75">
        <v>30378.98033</v>
      </c>
      <c r="E18" s="30">
        <f>SUM(D18)/C18*100</f>
        <v>13.05058984373993</v>
      </c>
    </row>
    <row r="19" spans="1:5" ht="39" customHeight="1">
      <c r="A19" s="72">
        <v>13</v>
      </c>
      <c r="B19" s="73" t="s">
        <v>118</v>
      </c>
      <c r="C19" s="74">
        <v>85777.7</v>
      </c>
      <c r="D19" s="75">
        <v>4731.83648</v>
      </c>
      <c r="E19" s="30">
        <f>SUM(D19)/C19*100</f>
        <v>5.5163946806687525</v>
      </c>
    </row>
    <row r="20" spans="1:5" ht="39" customHeight="1">
      <c r="A20" s="72">
        <v>14</v>
      </c>
      <c r="B20" s="73" t="s">
        <v>119</v>
      </c>
      <c r="C20" s="74">
        <v>233564.1</v>
      </c>
      <c r="D20" s="75">
        <v>16915.11927</v>
      </c>
      <c r="E20" s="30">
        <f>SUM(D20)/C20*100</f>
        <v>7.242174319597917</v>
      </c>
    </row>
    <row r="21" spans="1:9" ht="22.5" customHeight="1">
      <c r="A21" s="91" t="s">
        <v>11</v>
      </c>
      <c r="B21" s="92"/>
      <c r="C21" s="77">
        <f>SUM(C7:C20)</f>
        <v>21275648.341300003</v>
      </c>
      <c r="D21" s="77">
        <f>SUM(D7:D20)</f>
        <v>1510229.4248899997</v>
      </c>
      <c r="E21" s="31">
        <f>SUM(D21/C21*100)</f>
        <v>7.098394373995939</v>
      </c>
      <c r="G21" s="10"/>
      <c r="H21" s="7"/>
      <c r="I21" s="7"/>
    </row>
    <row r="22" spans="3:9" ht="12.75">
      <c r="C22" s="9"/>
      <c r="D22" s="9"/>
      <c r="G22" s="10"/>
      <c r="H22" s="7"/>
      <c r="I22" s="7"/>
    </row>
    <row r="23" spans="1:5" ht="12.75">
      <c r="A23" s="96"/>
      <c r="B23" s="96"/>
      <c r="C23" s="96"/>
      <c r="D23" s="96"/>
      <c r="E23" s="97"/>
    </row>
  </sheetData>
  <sheetProtection/>
  <mergeCells count="5">
    <mergeCell ref="A21:B21"/>
    <mergeCell ref="D1:E1"/>
    <mergeCell ref="A2:E2"/>
    <mergeCell ref="A3:E3"/>
    <mergeCell ref="A23:E23"/>
  </mergeCells>
  <printOptions/>
  <pageMargins left="0.984251968503937" right="0.3937007874015748" top="0.3937007874015748" bottom="0.3937007874015748" header="0" footer="0"/>
  <pageSetup fitToHeight="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Муров Андрей Вениаминович</dc:creator>
  <cp:keywords/>
  <dc:description/>
  <cp:lastModifiedBy>Цацуро Юлия Сергеевна</cp:lastModifiedBy>
  <cp:lastPrinted>2024-03-07T11:22:00Z</cp:lastPrinted>
  <dcterms:created xsi:type="dcterms:W3CDTF">2012-09-26T10:36:24Z</dcterms:created>
  <dcterms:modified xsi:type="dcterms:W3CDTF">2024-03-12T07:26:14Z</dcterms:modified>
  <cp:category/>
  <cp:version/>
  <cp:contentType/>
  <cp:contentStatus/>
  <cp:revision>1</cp:revision>
</cp:coreProperties>
</file>